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BRAS CORMUDESI\7.-PROYECTOS EN CURSO\49.-ESCUELA CENTENARIO\12.-MEJORAMIENTOS 2021\PROYECTOS CENTENARIO\2.-MEJORAMIENTO DE PATIOS\4.-ITEMIZADO OFICIAL\"/>
    </mc:Choice>
  </mc:AlternateContent>
  <xr:revisionPtr revIDLastSave="0" documentId="13_ncr:1_{2CBC4BBD-C172-4D45-9537-7CD85E10404B}" xr6:coauthVersionLast="47" xr6:coauthVersionMax="47" xr10:uidLastSave="{00000000-0000-0000-0000-000000000000}"/>
  <bookViews>
    <workbookView xWindow="1170" yWindow="1170" windowWidth="15360" windowHeight="14205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G26" i="1" l="1"/>
  <c r="G160" i="1"/>
  <c r="G65" i="1"/>
  <c r="G66" i="1"/>
  <c r="G67" i="1"/>
  <c r="G68" i="1"/>
  <c r="G69" i="1"/>
  <c r="E65" i="1"/>
  <c r="G64" i="1"/>
  <c r="G111" i="1"/>
  <c r="G112" i="1"/>
  <c r="G113" i="1"/>
  <c r="G114" i="1"/>
  <c r="G115" i="1"/>
  <c r="G116" i="1"/>
  <c r="G117" i="1"/>
  <c r="G119" i="1"/>
  <c r="G96" i="1"/>
  <c r="G97" i="1"/>
  <c r="G98" i="1"/>
  <c r="G99" i="1"/>
  <c r="G94" i="1"/>
  <c r="G82" i="1"/>
  <c r="G46" i="1"/>
  <c r="G39" i="1"/>
  <c r="G24" i="1"/>
  <c r="G25" i="1"/>
  <c r="G35" i="1"/>
  <c r="G36" i="1"/>
  <c r="G52" i="1"/>
  <c r="G137" i="1"/>
  <c r="G138" i="1"/>
  <c r="G139" i="1"/>
  <c r="G140" i="1"/>
  <c r="G141" i="1"/>
  <c r="G142" i="1"/>
  <c r="G136" i="1"/>
  <c r="G122" i="1"/>
  <c r="G131" i="1"/>
  <c r="G130" i="1"/>
  <c r="G129" i="1"/>
  <c r="G128" i="1"/>
  <c r="G127" i="1"/>
  <c r="G126" i="1"/>
  <c r="G125" i="1"/>
  <c r="G124" i="1"/>
  <c r="G123" i="1"/>
  <c r="E132" i="1"/>
  <c r="G132" i="1" s="1"/>
  <c r="G159" i="1"/>
  <c r="G158" i="1"/>
  <c r="G157" i="1"/>
  <c r="G154" i="1"/>
  <c r="G153" i="1"/>
  <c r="G152" i="1"/>
  <c r="G151" i="1"/>
  <c r="G148" i="1"/>
  <c r="G147" i="1"/>
  <c r="E146" i="1"/>
  <c r="G146" i="1" s="1"/>
  <c r="G145" i="1"/>
  <c r="G135" i="1"/>
  <c r="G134" i="1"/>
  <c r="G133" i="1"/>
  <c r="E118" i="1"/>
  <c r="G118" i="1" s="1"/>
  <c r="G70" i="1" l="1"/>
  <c r="G120" i="1"/>
  <c r="G149" i="1"/>
  <c r="G155" i="1"/>
  <c r="G143" i="1"/>
  <c r="E110" i="1"/>
  <c r="G110" i="1" s="1"/>
  <c r="G103" i="1"/>
  <c r="G107" i="1"/>
  <c r="G106" i="1"/>
  <c r="G105" i="1"/>
  <c r="G104" i="1"/>
  <c r="G102" i="1"/>
  <c r="G95" i="1"/>
  <c r="G100" i="1" s="1"/>
  <c r="G91" i="1"/>
  <c r="G90" i="1"/>
  <c r="G89" i="1"/>
  <c r="G88" i="1"/>
  <c r="G84" i="1"/>
  <c r="E83" i="1"/>
  <c r="G83" i="1" s="1"/>
  <c r="G85" i="1"/>
  <c r="E79" i="1"/>
  <c r="G79" i="1" s="1"/>
  <c r="E78" i="1"/>
  <c r="G78" i="1" s="1"/>
  <c r="E76" i="1"/>
  <c r="G76" i="1" s="1"/>
  <c r="E77" i="1"/>
  <c r="G77" i="1" s="1"/>
  <c r="G73" i="1"/>
  <c r="G72" i="1"/>
  <c r="E66" i="1"/>
  <c r="E58" i="1"/>
  <c r="E57" i="1"/>
  <c r="G54" i="1"/>
  <c r="G53" i="1"/>
  <c r="G49" i="1"/>
  <c r="G48" i="1"/>
  <c r="G47" i="1"/>
  <c r="G23" i="1"/>
  <c r="G22" i="1"/>
  <c r="G21" i="1"/>
  <c r="G18" i="1"/>
  <c r="G15" i="1"/>
  <c r="G14" i="1"/>
  <c r="G43" i="1"/>
  <c r="G42" i="1"/>
  <c r="G41" i="1"/>
  <c r="G40" i="1"/>
  <c r="G34" i="1"/>
  <c r="G37" i="1" s="1"/>
  <c r="G44" i="1" l="1"/>
  <c r="G55" i="1"/>
  <c r="G86" i="1"/>
  <c r="G80" i="1"/>
  <c r="G19" i="1"/>
  <c r="G108" i="1"/>
  <c r="G74" i="1"/>
  <c r="G92" i="1"/>
  <c r="G16" i="1"/>
  <c r="G50" i="1"/>
  <c r="G162" i="1"/>
  <c r="G163" i="1" s="1"/>
  <c r="G58" i="1"/>
  <c r="G59" i="1"/>
  <c r="G60" i="1"/>
  <c r="G61" i="1"/>
  <c r="G57" i="1"/>
  <c r="G62" i="1" l="1"/>
  <c r="G28" i="1"/>
  <c r="G30" i="1" l="1"/>
  <c r="G29" i="1"/>
  <c r="G31" i="1" l="1"/>
  <c r="G32" i="1" l="1"/>
  <c r="G164" i="1" s="1"/>
  <c r="G165" i="1" l="1"/>
  <c r="G166" i="1" l="1"/>
  <c r="G167" i="1" s="1"/>
  <c r="G168" i="1" s="1"/>
  <c r="G169" i="1" l="1"/>
</calcChain>
</file>

<file path=xl/sharedStrings.xml><?xml version="1.0" encoding="utf-8"?>
<sst xmlns="http://schemas.openxmlformats.org/spreadsheetml/2006/main" count="424" uniqueCount="242">
  <si>
    <t>PROPUESTA:</t>
  </si>
  <si>
    <t>PROYECTO:</t>
  </si>
  <si>
    <t>UBICACIÓN:</t>
  </si>
  <si>
    <t>FECHA:</t>
  </si>
  <si>
    <t>DURACION :</t>
  </si>
  <si>
    <t>ITEM</t>
  </si>
  <si>
    <t>DETALLE</t>
  </si>
  <si>
    <t>UN</t>
  </si>
  <si>
    <t>CANTIDAD</t>
  </si>
  <si>
    <t>P. UNITARIO</t>
  </si>
  <si>
    <t>TOTAL</t>
  </si>
  <si>
    <t>1.1</t>
  </si>
  <si>
    <t>m2</t>
  </si>
  <si>
    <t>SUB TOTAL NETO</t>
  </si>
  <si>
    <t>G.G.</t>
  </si>
  <si>
    <t>UTILIDAD</t>
  </si>
  <si>
    <t>TOTAL NETO</t>
  </si>
  <si>
    <t>I.V.A.</t>
  </si>
  <si>
    <t>TOTAL CON I.V.A.</t>
  </si>
  <si>
    <t xml:space="preserve">TOTAL </t>
  </si>
  <si>
    <t>gl</t>
  </si>
  <si>
    <t>1.0</t>
  </si>
  <si>
    <t>3.0</t>
  </si>
  <si>
    <t>Aseo y retiro de escombros</t>
  </si>
  <si>
    <t>3.1</t>
  </si>
  <si>
    <t>Hormigón H- 25 e=10 cm (INCLUYE POLIETILENO Y MALLA ACMA C-92)</t>
  </si>
  <si>
    <t>m3</t>
  </si>
  <si>
    <t>ml</t>
  </si>
  <si>
    <t>2.1</t>
  </si>
  <si>
    <t xml:space="preserve">Instalacion de pasto sintetico 25 mm </t>
  </si>
  <si>
    <t xml:space="preserve">m2 </t>
  </si>
  <si>
    <t>Excavación E=0.25</t>
  </si>
  <si>
    <t xml:space="preserve">m3 </t>
  </si>
  <si>
    <t xml:space="preserve">Base estabilizado compactado e=0,10 cm </t>
  </si>
  <si>
    <t>3.2</t>
  </si>
  <si>
    <t>3.3</t>
  </si>
  <si>
    <t>3.4</t>
  </si>
  <si>
    <t>4.0</t>
  </si>
  <si>
    <t>4.2</t>
  </si>
  <si>
    <t>Pintura epoxica alto trafico (2 manos)</t>
  </si>
  <si>
    <t>5.1</t>
  </si>
  <si>
    <t>6.1</t>
  </si>
  <si>
    <t>4.3</t>
  </si>
  <si>
    <t>**</t>
  </si>
  <si>
    <t>A</t>
  </si>
  <si>
    <t>B</t>
  </si>
  <si>
    <t>AREA 04 / 05</t>
  </si>
  <si>
    <t>ACCESO 01</t>
  </si>
  <si>
    <t xml:space="preserve">Instalacion de mamparas de aluminio </t>
  </si>
  <si>
    <t>C</t>
  </si>
  <si>
    <t>CONSTRUCCION DE REJA AREA 02-03</t>
  </si>
  <si>
    <t>RETIRO DE CIERRE EXISTENTE AREA 02 - 03</t>
  </si>
  <si>
    <t xml:space="preserve">Retiro de reja de madera y policarbonato existente </t>
  </si>
  <si>
    <t>Perifil metalico 40x40x2</t>
  </si>
  <si>
    <t>Perifil metalico 20x20x2</t>
  </si>
  <si>
    <t>Pomel con golilla 3/4</t>
  </si>
  <si>
    <t>un</t>
  </si>
  <si>
    <t>Anticorrosivo (2 manos)</t>
  </si>
  <si>
    <t>Pintura esmalte sintetico (2 manos)</t>
  </si>
  <si>
    <t>D</t>
  </si>
  <si>
    <t>4.1</t>
  </si>
  <si>
    <t>AREA 06</t>
  </si>
  <si>
    <t>E</t>
  </si>
  <si>
    <t xml:space="preserve">Reconstruccion muros de bloque </t>
  </si>
  <si>
    <t xml:space="preserve">Estuco e=2.5 cm </t>
  </si>
  <si>
    <t>Pintura esmalte al agua (2 manos)</t>
  </si>
  <si>
    <t>5.2</t>
  </si>
  <si>
    <t xml:space="preserve">Demolicion de piso existente </t>
  </si>
  <si>
    <t>AREA 07 / 08 /</t>
  </si>
  <si>
    <t>F</t>
  </si>
  <si>
    <t>G</t>
  </si>
  <si>
    <t xml:space="preserve">AREA 10 / 11 </t>
  </si>
  <si>
    <t xml:space="preserve">Demolicion gradas  existente </t>
  </si>
  <si>
    <t xml:space="preserve">Retiro de ceramica existente  </t>
  </si>
  <si>
    <t>Colocacion de autonivelante(incluye promotor de adherencia)</t>
  </si>
  <si>
    <t>Pulido y aplicación de pintura epoxica alto trafico (2 manos)</t>
  </si>
  <si>
    <t>AREA 12</t>
  </si>
  <si>
    <t xml:space="preserve">AREA 13 /14 CONSTRUCCION DE BARANDAS </t>
  </si>
  <si>
    <t xml:space="preserve">Perfil Tubular Redondo 2" x 2 mm </t>
  </si>
  <si>
    <t>Anticorrosivo (2 manos distinto color)</t>
  </si>
  <si>
    <t>pintura esmalte sintetico (2manos )</t>
  </si>
  <si>
    <t>Pletina 15 cm e=3mm</t>
  </si>
  <si>
    <t>AREA 15 / 16</t>
  </si>
  <si>
    <t>AREA 17</t>
  </si>
  <si>
    <t>Hidrolavado</t>
  </si>
  <si>
    <t xml:space="preserve">AREA 18 CONSTRUCCION DE BARANDAS </t>
  </si>
  <si>
    <t xml:space="preserve">Perfil Tubular Redondo 1,1/2" x 2 mm </t>
  </si>
  <si>
    <t xml:space="preserve">AREA 19 / 20 ESTUCO DE MUROS Y GRADAS </t>
  </si>
  <si>
    <t xml:space="preserve">Aplicacion de estuco e=2.5 cm </t>
  </si>
  <si>
    <t>Retiro de estuco desprendido existente</t>
  </si>
  <si>
    <t>Pintura esmalte al agua  (2 manos)</t>
  </si>
  <si>
    <t xml:space="preserve">AREA 21 CONSTRUCCION NUEVO RADIER Y PASTO SINTETICO </t>
  </si>
  <si>
    <t>Excavación E=0.20</t>
  </si>
  <si>
    <t>Pomel con golilla 3/4"x4" 2 unidades</t>
  </si>
  <si>
    <t xml:space="preserve">Perfil ángulo doblado 20x20x3mm x6m </t>
  </si>
  <si>
    <t>Cerco 3G9 3.8mm galvanizado</t>
  </si>
  <si>
    <t>Picaporte cuadrado 1x3"</t>
  </si>
  <si>
    <t>H</t>
  </si>
  <si>
    <t>I</t>
  </si>
  <si>
    <t>J</t>
  </si>
  <si>
    <t>K</t>
  </si>
  <si>
    <t>L</t>
  </si>
  <si>
    <t>M</t>
  </si>
  <si>
    <t>N</t>
  </si>
  <si>
    <t>O</t>
  </si>
  <si>
    <t>AREA 22 REPARACIÓN DE CUERPO DE NICHO DE MEDIDOR A.P.</t>
  </si>
  <si>
    <t>P</t>
  </si>
  <si>
    <t>Mantecion de reja metalica (raspado anticorrosivo y pintura esmalte sintetico)</t>
  </si>
  <si>
    <t xml:space="preserve">AREA 23 / 24 MANTENCION DE REJA EXISTENTE Y CONSTRUCCION PAVIMENTO HORMIGON </t>
  </si>
  <si>
    <t>AREA 27 MEJORAMIENTO INTEGRAL DE BAÑO</t>
  </si>
  <si>
    <t xml:space="preserve">Retiro de artefactos existentes </t>
  </si>
  <si>
    <t xml:space="preserve">gl </t>
  </si>
  <si>
    <t>Provision e instalacion de WC One Piece Prato 7 litros</t>
  </si>
  <si>
    <t>Provision e instalacion Monomando para lavamanos con temporizador</t>
  </si>
  <si>
    <t xml:space="preserve">Colocacion de porcelanato muros y piso </t>
  </si>
  <si>
    <t xml:space="preserve">Provicion e instalacion de panel divisorio en inodoros placa fenolica </t>
  </si>
  <si>
    <t>Receptáculo para ducha 13,5x70x70 cm blanco</t>
  </si>
  <si>
    <t>Pintura de cielo y muros esmalte al agua (2 manos)</t>
  </si>
  <si>
    <t>Pintura puerta 2 manos (esmalte sintetico)</t>
  </si>
  <si>
    <t>Q</t>
  </si>
  <si>
    <t>R</t>
  </si>
  <si>
    <t xml:space="preserve">AREA 29 CONSTRUCCION DE BARANDAS </t>
  </si>
  <si>
    <t>AREA 30 REVOQUE Y ESTUCO DE MURO PERIMETRAL CANCHA.</t>
  </si>
  <si>
    <t>Retiro de actual linea de blolquetas</t>
  </si>
  <si>
    <t>Enlucido y pintura  esmalte al agua (2manos)</t>
  </si>
  <si>
    <t>S</t>
  </si>
  <si>
    <t>T</t>
  </si>
  <si>
    <t xml:space="preserve">AREA 30 CIERRE EN REJA </t>
  </si>
  <si>
    <t xml:space="preserve">AREA 28 CONSTRUCCION DE BAÑO PARA PRE BASICA </t>
  </si>
  <si>
    <t>Provision e instalacion Sanitario one piece para niños descarga 20 cm</t>
  </si>
  <si>
    <t>Lavamanos Loza Pedestal + lavamanos Para Niños Jardin Infantil</t>
  </si>
  <si>
    <t xml:space="preserve">Provision e instalacion Monomando para lavamanos </t>
  </si>
  <si>
    <t xml:space="preserve">Puerta doble hoja </t>
  </si>
  <si>
    <t xml:space="preserve">un </t>
  </si>
  <si>
    <t xml:space="preserve">Quincalleria </t>
  </si>
  <si>
    <t>Espejo 2,50x1,20</t>
  </si>
  <si>
    <t xml:space="preserve">Instalacion de agua potable y alcantarillado </t>
  </si>
  <si>
    <t>10.1</t>
  </si>
  <si>
    <t>Revestimiento de cielo pvc super white 10x300x5950 mms</t>
  </si>
  <si>
    <t>10.2</t>
  </si>
  <si>
    <t xml:space="preserve">Instalacion de Corniza para cielo raso pvc </t>
  </si>
  <si>
    <t xml:space="preserve">ml </t>
  </si>
  <si>
    <t>10.3</t>
  </si>
  <si>
    <t xml:space="preserve">Estructura de cielo perfil portante 40 R </t>
  </si>
  <si>
    <t>10.4</t>
  </si>
  <si>
    <t>Cerchas Metalcom (Perfil C 2x4x0,85 )</t>
  </si>
  <si>
    <t>10.5</t>
  </si>
  <si>
    <t>Perfil omega techo 35x38x15x8x0,85x3</t>
  </si>
  <si>
    <t xml:space="preserve">Plancha osb e=11 mm </t>
  </si>
  <si>
    <t>Papel fieltro Reflex 762 Fieltro Aluminizado-Anticondensante</t>
  </si>
  <si>
    <t>Placa Nervada PV4 prepintada</t>
  </si>
  <si>
    <t xml:space="preserve">Revestimiento fronton, tapacan y alero fibrocemento 8 mm </t>
  </si>
  <si>
    <t xml:space="preserve">Tabique metalcom (una cara de fibrocemento de 8mm otra cara yeso carton 10 mm) </t>
  </si>
  <si>
    <t xml:space="preserve">Centro de luminaria 60x60 led </t>
  </si>
  <si>
    <t xml:space="preserve">Ventana corredera 0,60x1 mts </t>
  </si>
  <si>
    <t>Juego de lavamanos incluye pedestal</t>
  </si>
  <si>
    <t>Pintura esmalte sintetico (2manos )</t>
  </si>
  <si>
    <t>6.2</t>
  </si>
  <si>
    <t>6.3</t>
  </si>
  <si>
    <t>6.4</t>
  </si>
  <si>
    <t>6.5</t>
  </si>
  <si>
    <t>7.0</t>
  </si>
  <si>
    <t>7.1</t>
  </si>
  <si>
    <t>7.2</t>
  </si>
  <si>
    <t>7.3</t>
  </si>
  <si>
    <t>8.0</t>
  </si>
  <si>
    <t>8.1</t>
  </si>
  <si>
    <t>8.2</t>
  </si>
  <si>
    <t>9.0</t>
  </si>
  <si>
    <t>9.1</t>
  </si>
  <si>
    <t>9.2</t>
  </si>
  <si>
    <t>9.3</t>
  </si>
  <si>
    <t>9.4</t>
  </si>
  <si>
    <t>11.1</t>
  </si>
  <si>
    <t>12.1</t>
  </si>
  <si>
    <t>12.2</t>
  </si>
  <si>
    <t>12.3</t>
  </si>
  <si>
    <t>13.1</t>
  </si>
  <si>
    <t>13.2</t>
  </si>
  <si>
    <t>13.3</t>
  </si>
  <si>
    <t>14.1</t>
  </si>
  <si>
    <t>14.2</t>
  </si>
  <si>
    <t>14.3</t>
  </si>
  <si>
    <t>15.1</t>
  </si>
  <si>
    <t>15.2</t>
  </si>
  <si>
    <t>15.3</t>
  </si>
  <si>
    <t>15.4</t>
  </si>
  <si>
    <t>15.5</t>
  </si>
  <si>
    <t>16.1</t>
  </si>
  <si>
    <t>16.2</t>
  </si>
  <si>
    <t>16.3</t>
  </si>
  <si>
    <t>16.4</t>
  </si>
  <si>
    <t>16.5</t>
  </si>
  <si>
    <t>17.1</t>
  </si>
  <si>
    <t>17.4</t>
  </si>
  <si>
    <t>17.2</t>
  </si>
  <si>
    <t>17.3</t>
  </si>
  <si>
    <t>17.5</t>
  </si>
  <si>
    <t>17.6</t>
  </si>
  <si>
    <t>17.7</t>
  </si>
  <si>
    <t>17.8</t>
  </si>
  <si>
    <t>17.9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</si>
  <si>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</si>
  <si>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</si>
  <si>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</si>
  <si>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</si>
  <si>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</si>
  <si>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</si>
  <si>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</si>
  <si>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</si>
  <si>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</si>
  <si>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</si>
  <si>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</si>
  <si>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</si>
  <si>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</si>
  <si>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</si>
  <si>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</si>
  <si>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</si>
  <si>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</si>
  <si>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</si>
  <si>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</si>
  <si>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</si>
  <si>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19.1</t>
  </si>
  <si>
    <t>19.2</t>
  </si>
  <si>
    <t>19.3</t>
  </si>
  <si>
    <t>21.1</t>
  </si>
  <si>
    <t>21.2</t>
  </si>
  <si>
    <t>21.3</t>
  </si>
  <si>
    <t>22.1</t>
  </si>
  <si>
    <t>22.3</t>
  </si>
  <si>
    <t>U</t>
  </si>
  <si>
    <t xml:space="preserve">Retiro de rceramica en gradas existente </t>
  </si>
  <si>
    <t xml:space="preserve">ESCUELA CENTENARIO </t>
  </si>
  <si>
    <t xml:space="preserve">ITEMIZADO OFICIAL </t>
  </si>
  <si>
    <t>NOMBRE Y FIRMA</t>
  </si>
  <si>
    <t xml:space="preserve">EMPRESA CONTRATISTA </t>
  </si>
  <si>
    <t xml:space="preserve">IDENTIFICAR PLAZO EN DIAS CORRIDOS </t>
  </si>
  <si>
    <t xml:space="preserve">MEJORAMIENTOS DE PATIO INTERIOR </t>
  </si>
  <si>
    <t>Demolicion pamiento existente</t>
  </si>
  <si>
    <t xml:space="preserve">ASEO Y ENTREGA DE LA OBRA </t>
  </si>
  <si>
    <t xml:space="preserve">Retiro de puertas existentes </t>
  </si>
  <si>
    <t>NOTA :TODAS LAS MEDIDAS Y CUBICACIONES SON REFERENCIALES,LAS CUALES DEBERAN SER CORROBORADAS POR EL OFERENTE.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</si>
</sst>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340A]\ #,##0;\-[$$-340A]\ #,##0"/>
    <numFmt numFmtId="165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sz val="16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</cellStyleXfs>
  <cellXfs count="8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left"/>
    </xf>
    <xf numFmtId="9" fontId="1" fillId="0" borderId="14" xfId="0" applyNumberFormat="1" applyFont="1" applyFill="1" applyBorder="1" applyAlignment="1" applyProtection="1">
      <alignment horizontal="center"/>
    </xf>
    <xf numFmtId="0" fontId="5" fillId="5" borderId="12" xfId="0" applyNumberFormat="1" applyFont="1" applyFill="1" applyBorder="1" applyAlignment="1" applyProtection="1">
      <alignment horizontal="left" vertical="center"/>
    </xf>
    <xf numFmtId="0" fontId="4" fillId="2" borderId="17" xfId="0" applyNumberFormat="1" applyFont="1" applyFill="1" applyBorder="1" applyAlignment="1" applyProtection="1">
      <alignment horizontal="center" vertical="center"/>
    </xf>
    <xf numFmtId="0" fontId="4" fillId="2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2" fillId="3" borderId="20" xfId="0" applyNumberFormat="1" applyFont="1" applyFill="1" applyBorder="1" applyAlignment="1" applyProtection="1">
      <alignment horizontal="center" vertical="center"/>
    </xf>
    <xf numFmtId="0" fontId="5" fillId="4" borderId="20" xfId="0" applyNumberFormat="1" applyFont="1" applyFill="1" applyBorder="1" applyAlignment="1" applyProtection="1">
      <alignment horizontal="center" vertical="center"/>
    </xf>
    <xf numFmtId="164" fontId="5" fillId="0" borderId="22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164" fontId="6" fillId="0" borderId="26" xfId="0" applyNumberFormat="1" applyFont="1" applyFill="1" applyBorder="1" applyAlignment="1" applyProtection="1">
      <alignment horizontal="center"/>
    </xf>
    <xf numFmtId="0" fontId="1" fillId="0" borderId="27" xfId="0" applyNumberFormat="1" applyFont="1" applyFill="1" applyBorder="1" applyAlignment="1" applyProtection="1"/>
    <xf numFmtId="164" fontId="1" fillId="0" borderId="22" xfId="0" applyNumberFormat="1" applyFont="1" applyFill="1" applyBorder="1" applyAlignment="1" applyProtection="1"/>
    <xf numFmtId="0" fontId="6" fillId="0" borderId="27" xfId="0" applyNumberFormat="1" applyFont="1" applyFill="1" applyBorder="1" applyAlignment="1" applyProtection="1">
      <alignment horizontal="left"/>
    </xf>
    <xf numFmtId="164" fontId="6" fillId="0" borderId="22" xfId="0" applyNumberFormat="1" applyFont="1" applyFill="1" applyBorder="1" applyAlignment="1" applyProtection="1"/>
    <xf numFmtId="0" fontId="6" fillId="0" borderId="28" xfId="0" applyNumberFormat="1" applyFont="1" applyFill="1" applyBorder="1" applyAlignment="1" applyProtection="1">
      <alignment horizontal="left"/>
    </xf>
    <xf numFmtId="0" fontId="6" fillId="0" borderId="24" xfId="0" applyNumberFormat="1" applyFont="1" applyFill="1" applyBorder="1" applyAlignment="1" applyProtection="1">
      <alignment horizontal="left"/>
    </xf>
    <xf numFmtId="164" fontId="6" fillId="0" borderId="26" xfId="0" applyNumberFormat="1" applyFont="1" applyFill="1" applyBorder="1" applyAlignment="1" applyProtection="1"/>
    <xf numFmtId="164" fontId="2" fillId="0" borderId="25" xfId="0" applyNumberFormat="1" applyFont="1" applyFill="1" applyBorder="1" applyAlignment="1" applyProtection="1">
      <alignment horizontal="center" vertical="center"/>
    </xf>
    <xf numFmtId="9" fontId="1" fillId="0" borderId="12" xfId="0" applyNumberFormat="1" applyFont="1" applyFill="1" applyBorder="1" applyAlignment="1" applyProtection="1">
      <alignment horizontal="center"/>
    </xf>
    <xf numFmtId="2" fontId="5" fillId="0" borderId="29" xfId="0" applyNumberFormat="1" applyFont="1" applyFill="1" applyBorder="1" applyAlignment="1" applyProtection="1">
      <alignment horizontal="center" vertical="center"/>
    </xf>
    <xf numFmtId="164" fontId="5" fillId="0" borderId="30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164" fontId="2" fillId="0" borderId="30" xfId="0" applyNumberFormat="1" applyFont="1" applyFill="1" applyBorder="1" applyAlignment="1" applyProtection="1">
      <alignment horizontal="center" vertical="center"/>
    </xf>
    <xf numFmtId="164" fontId="6" fillId="0" borderId="32" xfId="0" applyNumberFormat="1" applyFont="1" applyFill="1" applyBorder="1" applyAlignment="1" applyProtection="1">
      <alignment horizontal="center"/>
    </xf>
    <xf numFmtId="0" fontId="5" fillId="6" borderId="20" xfId="0" applyNumberFormat="1" applyFont="1" applyFill="1" applyBorder="1" applyAlignment="1" applyProtection="1">
      <alignment horizontal="center" vertical="center"/>
    </xf>
    <xf numFmtId="0" fontId="5" fillId="5" borderId="31" xfId="0" applyNumberFormat="1" applyFont="1" applyFill="1" applyBorder="1" applyAlignment="1" applyProtection="1">
      <alignment horizontal="left" vertical="center"/>
    </xf>
    <xf numFmtId="164" fontId="5" fillId="0" borderId="3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1" fillId="5" borderId="0" xfId="0" applyNumberFormat="1" applyFont="1" applyFill="1" applyBorder="1" applyAlignment="1" applyProtection="1"/>
    <xf numFmtId="0" fontId="0" fillId="5" borderId="0" xfId="0" applyFill="1"/>
    <xf numFmtId="0" fontId="5" fillId="5" borderId="20" xfId="0" applyNumberFormat="1" applyFont="1" applyFill="1" applyBorder="1" applyAlignment="1" applyProtection="1">
      <alignment horizontal="center" vertical="center"/>
    </xf>
    <xf numFmtId="0" fontId="6" fillId="0" borderId="33" xfId="0" applyNumberFormat="1" applyFont="1" applyFill="1" applyBorder="1" applyAlignment="1" applyProtection="1">
      <alignment horizontal="left"/>
    </xf>
    <xf numFmtId="0" fontId="6" fillId="0" borderId="34" xfId="0" applyNumberFormat="1" applyFont="1" applyFill="1" applyBorder="1" applyAlignment="1" applyProtection="1">
      <alignment horizontal="left"/>
    </xf>
    <xf numFmtId="164" fontId="6" fillId="0" borderId="35" xfId="0" applyNumberFormat="1" applyFont="1" applyFill="1" applyBorder="1" applyAlignment="1" applyProtection="1"/>
    <xf numFmtId="0" fontId="2" fillId="3" borderId="12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center"/>
    </xf>
    <xf numFmtId="0" fontId="5" fillId="5" borderId="13" xfId="0" applyNumberFormat="1" applyFont="1" applyFill="1" applyBorder="1" applyAlignment="1" applyProtection="1">
      <alignment horizontal="left" vertical="center"/>
    </xf>
    <xf numFmtId="2" fontId="5" fillId="0" borderId="14" xfId="0" applyNumberFormat="1" applyFont="1" applyFill="1" applyBorder="1" applyAlignment="1" applyProtection="1">
      <alignment horizontal="center" vertical="center"/>
    </xf>
    <xf numFmtId="0" fontId="2" fillId="6" borderId="20" xfId="0" applyNumberFormat="1" applyFont="1" applyFill="1" applyBorder="1" applyAlignment="1" applyProtection="1">
      <alignment horizontal="center" vertical="center"/>
    </xf>
    <xf numFmtId="0" fontId="5" fillId="5" borderId="12" xfId="0" applyNumberFormat="1" applyFont="1" applyFill="1" applyBorder="1" applyAlignment="1" applyProtection="1">
      <alignment horizontal="left" vertical="center" wrapText="1"/>
    </xf>
    <xf numFmtId="0" fontId="5" fillId="5" borderId="31" xfId="0" applyNumberFormat="1" applyFont="1" applyFill="1" applyBorder="1" applyAlignment="1" applyProtection="1">
      <alignment horizontal="left" vertical="center" wrapText="1"/>
    </xf>
    <xf numFmtId="0" fontId="8" fillId="0" borderId="13" xfId="0" applyFont="1" applyBorder="1"/>
    <xf numFmtId="0" fontId="8" fillId="0" borderId="13" xfId="0" applyFont="1" applyBorder="1" applyAlignment="1">
      <alignment wrapText="1"/>
    </xf>
    <xf numFmtId="0" fontId="5" fillId="0" borderId="12" xfId="1" applyFont="1" applyBorder="1" applyAlignment="1">
      <alignment horizontal="center" vertical="center"/>
    </xf>
    <xf numFmtId="164" fontId="5" fillId="0" borderId="12" xfId="2" applyNumberFormat="1" applyFont="1" applyFill="1" applyBorder="1" applyAlignment="1">
      <alignment horizontal="center" vertical="center"/>
    </xf>
    <xf numFmtId="164" fontId="5" fillId="0" borderId="36" xfId="2" applyNumberFormat="1" applyFont="1" applyFill="1" applyBorder="1" applyAlignment="1">
      <alignment horizontal="center" vertical="center"/>
    </xf>
    <xf numFmtId="164" fontId="5" fillId="0" borderId="30" xfId="2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0" fillId="6" borderId="0" xfId="0" applyFill="1"/>
    <xf numFmtId="0" fontId="5" fillId="6" borderId="20" xfId="3" applyFont="1" applyFill="1" applyBorder="1" applyAlignment="1">
      <alignment horizontal="center" vertical="center"/>
    </xf>
    <xf numFmtId="0" fontId="5" fillId="5" borderId="13" xfId="0" applyNumberFormat="1" applyFont="1" applyFill="1" applyBorder="1" applyAlignment="1" applyProtection="1">
      <alignment horizontal="left" vertical="center" wrapText="1"/>
    </xf>
    <xf numFmtId="0" fontId="2" fillId="3" borderId="37" xfId="0" applyNumberFormat="1" applyFont="1" applyFill="1" applyBorder="1" applyAlignment="1" applyProtection="1">
      <alignment horizontal="left" vertical="center"/>
    </xf>
    <xf numFmtId="0" fontId="2" fillId="3" borderId="35" xfId="0" applyNumberFormat="1" applyFont="1" applyFill="1" applyBorder="1" applyAlignment="1" applyProtection="1">
      <alignment horizontal="left" vertical="center"/>
    </xf>
    <xf numFmtId="164" fontId="2" fillId="0" borderId="12" xfId="0" applyNumberFormat="1" applyFont="1" applyFill="1" applyBorder="1" applyAlignment="1" applyProtection="1">
      <alignment horizontal="center" vertical="center"/>
    </xf>
    <xf numFmtId="0" fontId="8" fillId="0" borderId="27" xfId="0" applyFont="1" applyBorder="1" applyAlignment="1">
      <alignment horizontal="center"/>
    </xf>
    <xf numFmtId="164" fontId="6" fillId="0" borderId="22" xfId="0" applyNumberFormat="1" applyFont="1" applyFill="1" applyBorder="1" applyAlignment="1" applyProtection="1">
      <alignment horizontal="center"/>
    </xf>
    <xf numFmtId="0" fontId="5" fillId="5" borderId="13" xfId="0" applyNumberFormat="1" applyFont="1" applyFill="1" applyBorder="1" applyAlignment="1" applyProtection="1">
      <alignment horizontal="center" vertical="center"/>
    </xf>
    <xf numFmtId="0" fontId="5" fillId="5" borderId="15" xfId="0" applyNumberFormat="1" applyFont="1" applyFill="1" applyBorder="1" applyAlignment="1" applyProtection="1">
      <alignment horizontal="center" vertical="center"/>
    </xf>
    <xf numFmtId="0" fontId="5" fillId="5" borderId="14" xfId="0" applyNumberFormat="1" applyFont="1" applyFill="1" applyBorder="1" applyAlignment="1" applyProtection="1">
      <alignment horizontal="center" vertical="center"/>
    </xf>
    <xf numFmtId="0" fontId="2" fillId="3" borderId="13" xfId="0" applyNumberFormat="1" applyFont="1" applyFill="1" applyBorder="1" applyAlignment="1" applyProtection="1">
      <alignment horizontal="left" vertical="center"/>
    </xf>
    <xf numFmtId="0" fontId="2" fillId="3" borderId="15" xfId="0" applyNumberFormat="1" applyFont="1" applyFill="1" applyBorder="1" applyAlignment="1" applyProtection="1">
      <alignment horizontal="left" vertical="center"/>
    </xf>
    <xf numFmtId="0" fontId="2" fillId="3" borderId="21" xfId="0" applyNumberFormat="1" applyFont="1" applyFill="1" applyBorder="1" applyAlignment="1" applyProtection="1">
      <alignment horizontal="left" vertical="center"/>
    </xf>
    <xf numFmtId="16" fontId="2" fillId="3" borderId="13" xfId="0" applyNumberFormat="1" applyFont="1" applyFill="1" applyBorder="1" applyAlignment="1" applyProtection="1">
      <alignment horizontal="left" vertical="center"/>
    </xf>
    <xf numFmtId="0" fontId="10" fillId="0" borderId="9" xfId="0" applyNumberFormat="1" applyFont="1" applyFill="1" applyBorder="1" applyAlignment="1" applyProtection="1">
      <alignment horizontal="left"/>
    </xf>
    <xf numFmtId="0" fontId="10" fillId="0" borderId="10" xfId="0" applyNumberFormat="1" applyFont="1" applyFill="1" applyBorder="1" applyAlignment="1" applyProtection="1">
      <alignment horizontal="left"/>
    </xf>
    <xf numFmtId="0" fontId="10" fillId="0" borderId="11" xfId="0" applyNumberFormat="1" applyFont="1" applyFill="1" applyBorder="1" applyAlignment="1" applyProtection="1">
      <alignment horizontal="left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2" fillId="0" borderId="5" xfId="0" applyNumberFormat="1" applyFont="1" applyFill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7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Moneda 3" xfId="2" xr:uid="{9D791A4A-F2FA-4FCE-839D-40F9F4461C68}"/>
    <cellStyle name="Normal" xfId="0" builtinId="0"/>
    <cellStyle name="Normal 2" xfId="3" xr:uid="{00F74389-A497-4E84-8866-046BC654AD16}"/>
    <cellStyle name="Normal 3" xfId="1" xr:uid="{335E009D-29D3-4B0C-8213-9995E6189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65315</xdr:colOff>
      <xdr:row>1</xdr:row>
      <xdr:rowOff>2721</xdr:rowOff>
    </xdr:from>
    <xdr:to>
      <xdr:col>1</xdr:col>
      <xdr:colOff>636815</xdr:colOff>
      <xdr:row>4</xdr:row>
      <xdr:rowOff>183696</xdr:rowOff>
    </xdr:to>
    <xdr:pic>
      <xdr:nvPicPr>
        <xdr:cNvPr id="3" name="Picture 1" descr="logo001">
          <a:extLst>
            <a:ext uri="{FF2B5EF4-FFF2-40B4-BE49-F238E27FC236}">
              <a16:creationId xmlns:a16="http://schemas.microsoft.com/office/drawing/2014/main" id="{B7A851FE-53A1-4E23-A87F-0B370FF2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744" y="193221"/>
          <a:ext cx="5715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176"/>
  <sheetViews>
    <sheetView tabSelected="1" zoomScale="90" zoomScaleNormal="90" workbookViewId="0">
      <selection activeCell="H37" sqref="H37:N93"/>
    </sheetView>
  </sheetViews>
  <sheetFormatPr baseColWidth="10" defaultRowHeight="15" x14ac:dyDescent="0.25"/>
  <cols>
    <col min="1" max="1" width="6.5703125" style="1" customWidth="1"/>
    <col min="2" max="2" width="11.42578125" style="1" customWidth="1"/>
    <col min="3" max="3" width="57" style="1" customWidth="1"/>
    <col min="4" max="5" width="11.42578125" style="1"/>
    <col min="6" max="6" width="13.42578125" style="1" customWidth="1"/>
    <col min="7" max="7" width="18.85546875" style="1" customWidth="1"/>
    <col min="8" max="8" width="11.42578125" style="1"/>
  </cols>
  <sheetData>
    <row r="5" spans="2:7" ht="15.75" thickBot="1" x14ac:dyDescent="0.3"/>
    <row r="6" spans="2:7" ht="21" thickBot="1" x14ac:dyDescent="0.35">
      <c r="B6" s="76" t="s">
        <v>233</v>
      </c>
      <c r="C6" s="77"/>
      <c r="D6" s="77"/>
      <c r="E6" s="77"/>
      <c r="F6" s="77"/>
      <c r="G6" s="78"/>
    </row>
    <row r="7" spans="2:7" x14ac:dyDescent="0.25">
      <c r="B7" s="36" t="s">
        <v>0</v>
      </c>
      <c r="C7" s="79" t="s">
        <v>237</v>
      </c>
      <c r="D7" s="80"/>
      <c r="E7" s="80"/>
      <c r="F7" s="80"/>
      <c r="G7" s="81"/>
    </row>
    <row r="8" spans="2:7" x14ac:dyDescent="0.25">
      <c r="B8" s="37" t="s">
        <v>1</v>
      </c>
      <c r="C8" s="82" t="s">
        <v>237</v>
      </c>
      <c r="D8" s="83"/>
      <c r="E8" s="83"/>
      <c r="F8" s="83"/>
      <c r="G8" s="84"/>
    </row>
    <row r="9" spans="2:7" x14ac:dyDescent="0.25">
      <c r="B9" s="2" t="s">
        <v>2</v>
      </c>
      <c r="C9" s="85" t="s">
        <v>232</v>
      </c>
      <c r="D9" s="86"/>
      <c r="E9" s="86"/>
      <c r="F9" s="86"/>
      <c r="G9" s="87"/>
    </row>
    <row r="10" spans="2:7" x14ac:dyDescent="0.25">
      <c r="B10" s="2" t="s">
        <v>3</v>
      </c>
      <c r="C10" s="85"/>
      <c r="D10" s="86"/>
      <c r="E10" s="86"/>
      <c r="F10" s="86"/>
      <c r="G10" s="87"/>
    </row>
    <row r="11" spans="2:7" ht="15.75" thickBot="1" x14ac:dyDescent="0.3">
      <c r="B11" s="3" t="s">
        <v>4</v>
      </c>
      <c r="C11" s="73" t="s">
        <v>236</v>
      </c>
      <c r="D11" s="74"/>
      <c r="E11" s="74"/>
      <c r="F11" s="74"/>
      <c r="G11" s="75"/>
    </row>
    <row r="12" spans="2:7" x14ac:dyDescent="0.25">
      <c r="B12" s="10" t="s">
        <v>5</v>
      </c>
      <c r="C12" s="11" t="s">
        <v>6</v>
      </c>
      <c r="D12" s="11" t="s">
        <v>7</v>
      </c>
      <c r="E12" s="11" t="s">
        <v>8</v>
      </c>
      <c r="F12" s="11" t="s">
        <v>9</v>
      </c>
      <c r="G12" s="12" t="s">
        <v>10</v>
      </c>
    </row>
    <row r="13" spans="2:7" x14ac:dyDescent="0.25">
      <c r="B13" s="13" t="s">
        <v>44</v>
      </c>
      <c r="C13" s="72" t="s">
        <v>47</v>
      </c>
      <c r="D13" s="70"/>
      <c r="E13" s="70"/>
      <c r="F13" s="70"/>
      <c r="G13" s="71"/>
    </row>
    <row r="14" spans="2:7" x14ac:dyDescent="0.25">
      <c r="B14" s="33" t="s">
        <v>21</v>
      </c>
      <c r="C14" s="46" t="s">
        <v>240</v>
      </c>
      <c r="D14" s="4" t="s">
        <v>20</v>
      </c>
      <c r="E14" s="5">
        <v>1</v>
      </c>
      <c r="F14" s="6"/>
      <c r="G14" s="15">
        <f>E14*F14</f>
        <v>0</v>
      </c>
    </row>
    <row r="15" spans="2:7" x14ac:dyDescent="0.25">
      <c r="B15" s="33" t="s">
        <v>11</v>
      </c>
      <c r="C15" s="46" t="s">
        <v>48</v>
      </c>
      <c r="D15" s="4" t="s">
        <v>20</v>
      </c>
      <c r="E15" s="5">
        <v>1</v>
      </c>
      <c r="F15" s="6"/>
      <c r="G15" s="15">
        <f>E15*F15</f>
        <v>0</v>
      </c>
    </row>
    <row r="16" spans="2:7" x14ac:dyDescent="0.25">
      <c r="B16" s="33"/>
      <c r="C16" s="66"/>
      <c r="D16" s="67"/>
      <c r="E16" s="68"/>
      <c r="F16" s="31" t="s">
        <v>19</v>
      </c>
      <c r="G16" s="32">
        <f>G14+G15</f>
        <v>0</v>
      </c>
    </row>
    <row r="17" spans="1:7" x14ac:dyDescent="0.25">
      <c r="B17" s="13" t="s">
        <v>45</v>
      </c>
      <c r="C17" s="72" t="s">
        <v>51</v>
      </c>
      <c r="D17" s="70"/>
      <c r="E17" s="70"/>
      <c r="F17" s="70"/>
      <c r="G17" s="71"/>
    </row>
    <row r="18" spans="1:7" x14ac:dyDescent="0.25">
      <c r="B18" s="33">
        <v>2</v>
      </c>
      <c r="C18" s="46" t="s">
        <v>52</v>
      </c>
      <c r="D18" s="4" t="s">
        <v>20</v>
      </c>
      <c r="E18" s="5">
        <v>1</v>
      </c>
      <c r="F18" s="6"/>
      <c r="G18" s="15">
        <f>E18*F18</f>
        <v>0</v>
      </c>
    </row>
    <row r="19" spans="1:7" x14ac:dyDescent="0.25">
      <c r="B19" s="33" t="s">
        <v>28</v>
      </c>
      <c r="C19" s="66"/>
      <c r="D19" s="67"/>
      <c r="E19" s="68"/>
      <c r="F19" s="31" t="s">
        <v>19</v>
      </c>
      <c r="G19" s="32">
        <f>G18</f>
        <v>0</v>
      </c>
    </row>
    <row r="20" spans="1:7" x14ac:dyDescent="0.25">
      <c r="B20" s="13" t="s">
        <v>49</v>
      </c>
      <c r="C20" s="72" t="s">
        <v>50</v>
      </c>
      <c r="D20" s="70"/>
      <c r="E20" s="70"/>
      <c r="F20" s="70"/>
      <c r="G20" s="71"/>
    </row>
    <row r="21" spans="1:7" x14ac:dyDescent="0.25">
      <c r="B21" s="33" t="s">
        <v>22</v>
      </c>
      <c r="C21" s="46" t="s">
        <v>53</v>
      </c>
      <c r="D21" s="4" t="s">
        <v>27</v>
      </c>
      <c r="E21" s="5">
        <v>34.590000000000003</v>
      </c>
      <c r="F21" s="6"/>
      <c r="G21" s="15">
        <f>E21*F21</f>
        <v>0</v>
      </c>
    </row>
    <row r="22" spans="1:7" x14ac:dyDescent="0.25">
      <c r="B22" s="33" t="s">
        <v>24</v>
      </c>
      <c r="C22" s="46" t="s">
        <v>54</v>
      </c>
      <c r="D22" s="4" t="s">
        <v>27</v>
      </c>
      <c r="E22" s="5">
        <v>98.95</v>
      </c>
      <c r="F22" s="6"/>
      <c r="G22" s="15">
        <f>E22*F22</f>
        <v>0</v>
      </c>
    </row>
    <row r="23" spans="1:7" x14ac:dyDescent="0.25">
      <c r="B23" s="33" t="s">
        <v>34</v>
      </c>
      <c r="C23" s="46" t="s">
        <v>55</v>
      </c>
      <c r="D23" s="4" t="s">
        <v>56</v>
      </c>
      <c r="E23" s="47">
        <v>6</v>
      </c>
      <c r="F23" s="28"/>
      <c r="G23" s="15">
        <f>E23*F23</f>
        <v>0</v>
      </c>
    </row>
    <row r="24" spans="1:7" x14ac:dyDescent="0.25">
      <c r="B24" s="33" t="s">
        <v>35</v>
      </c>
      <c r="C24" s="46" t="s">
        <v>57</v>
      </c>
      <c r="D24" s="4" t="s">
        <v>12</v>
      </c>
      <c r="E24" s="47">
        <v>14.91</v>
      </c>
      <c r="F24" s="28"/>
      <c r="G24" s="15">
        <f t="shared" ref="G24:G25" si="0">E24*F24</f>
        <v>0</v>
      </c>
    </row>
    <row r="25" spans="1:7" x14ac:dyDescent="0.25">
      <c r="B25" s="33" t="s">
        <v>36</v>
      </c>
      <c r="C25" s="46" t="s">
        <v>58</v>
      </c>
      <c r="D25" s="4" t="s">
        <v>12</v>
      </c>
      <c r="E25" s="47">
        <v>14.91</v>
      </c>
      <c r="F25" s="28"/>
      <c r="G25" s="15">
        <f t="shared" si="0"/>
        <v>0</v>
      </c>
    </row>
    <row r="26" spans="1:7" x14ac:dyDescent="0.25">
      <c r="B26" s="33"/>
      <c r="C26" s="66"/>
      <c r="D26" s="67"/>
      <c r="E26" s="68"/>
      <c r="F26" s="31" t="s">
        <v>19</v>
      </c>
      <c r="G26" s="32">
        <f>G21+G22+G23+G24+G25</f>
        <v>0</v>
      </c>
    </row>
    <row r="27" spans="1:7" x14ac:dyDescent="0.25">
      <c r="B27" s="13" t="s">
        <v>59</v>
      </c>
      <c r="C27" s="72" t="s">
        <v>46</v>
      </c>
      <c r="D27" s="70"/>
      <c r="E27" s="70"/>
      <c r="F27" s="70"/>
      <c r="G27" s="71"/>
    </row>
    <row r="28" spans="1:7" x14ac:dyDescent="0.25">
      <c r="A28" s="1" t="s">
        <v>43</v>
      </c>
      <c r="B28" s="33" t="s">
        <v>37</v>
      </c>
      <c r="C28" s="9" t="s">
        <v>92</v>
      </c>
      <c r="D28" s="4" t="s">
        <v>32</v>
      </c>
      <c r="E28" s="27">
        <v>48.84</v>
      </c>
      <c r="F28" s="28"/>
      <c r="G28" s="15">
        <f>E28*F28</f>
        <v>0</v>
      </c>
    </row>
    <row r="29" spans="1:7" x14ac:dyDescent="0.25">
      <c r="A29" s="1" t="s">
        <v>43</v>
      </c>
      <c r="B29" s="33" t="s">
        <v>60</v>
      </c>
      <c r="C29" s="9" t="s">
        <v>33</v>
      </c>
      <c r="D29" s="4" t="s">
        <v>26</v>
      </c>
      <c r="E29" s="27">
        <v>24.57</v>
      </c>
      <c r="F29" s="28"/>
      <c r="G29" s="15">
        <f>E29*F29</f>
        <v>0</v>
      </c>
    </row>
    <row r="30" spans="1:7" x14ac:dyDescent="0.25">
      <c r="A30" s="1" t="s">
        <v>43</v>
      </c>
      <c r="B30" s="33" t="s">
        <v>38</v>
      </c>
      <c r="C30" s="9" t="s">
        <v>25</v>
      </c>
      <c r="D30" s="4" t="s">
        <v>30</v>
      </c>
      <c r="E30" s="27">
        <v>182</v>
      </c>
      <c r="F30" s="28"/>
      <c r="G30" s="15">
        <f>E30*F30</f>
        <v>0</v>
      </c>
    </row>
    <row r="31" spans="1:7" x14ac:dyDescent="0.25">
      <c r="B31" s="33" t="s">
        <v>42</v>
      </c>
      <c r="C31" s="9" t="s">
        <v>39</v>
      </c>
      <c r="D31" s="4" t="s">
        <v>12</v>
      </c>
      <c r="E31" s="5">
        <v>182</v>
      </c>
      <c r="F31" s="6"/>
      <c r="G31" s="15">
        <f>E31*F31</f>
        <v>0</v>
      </c>
    </row>
    <row r="32" spans="1:7" x14ac:dyDescent="0.25">
      <c r="B32" s="33"/>
      <c r="C32" s="66"/>
      <c r="D32" s="67"/>
      <c r="E32" s="68"/>
      <c r="F32" s="31" t="s">
        <v>19</v>
      </c>
      <c r="G32" s="32">
        <f>G28+G29+G30+G31</f>
        <v>0</v>
      </c>
    </row>
    <row r="33" spans="1:7" x14ac:dyDescent="0.25">
      <c r="B33" s="13" t="s">
        <v>62</v>
      </c>
      <c r="C33" s="72" t="s">
        <v>61</v>
      </c>
      <c r="D33" s="70"/>
      <c r="E33" s="70"/>
      <c r="F33" s="70"/>
      <c r="G33" s="71"/>
    </row>
    <row r="34" spans="1:7" x14ac:dyDescent="0.25">
      <c r="B34" s="33">
        <v>5</v>
      </c>
      <c r="C34" s="9" t="s">
        <v>63</v>
      </c>
      <c r="D34" s="4" t="s">
        <v>12</v>
      </c>
      <c r="E34" s="27">
        <v>0.57999999999999996</v>
      </c>
      <c r="F34" s="28"/>
      <c r="G34" s="15">
        <f>E34*F34</f>
        <v>0</v>
      </c>
    </row>
    <row r="35" spans="1:7" x14ac:dyDescent="0.25">
      <c r="B35" s="33" t="s">
        <v>40</v>
      </c>
      <c r="C35" s="46" t="s">
        <v>64</v>
      </c>
      <c r="D35" s="4" t="s">
        <v>12</v>
      </c>
      <c r="E35" s="27">
        <v>0.57999999999999996</v>
      </c>
      <c r="F35" s="28"/>
      <c r="G35" s="15">
        <f t="shared" ref="G35:G36" si="1">E35*F35</f>
        <v>0</v>
      </c>
    </row>
    <row r="36" spans="1:7" x14ac:dyDescent="0.25">
      <c r="B36" s="33" t="s">
        <v>66</v>
      </c>
      <c r="C36" s="46" t="s">
        <v>65</v>
      </c>
      <c r="D36" s="4" t="s">
        <v>12</v>
      </c>
      <c r="E36" s="27">
        <v>0.57999999999999996</v>
      </c>
      <c r="F36" s="28"/>
      <c r="G36" s="15">
        <f t="shared" si="1"/>
        <v>0</v>
      </c>
    </row>
    <row r="37" spans="1:7" x14ac:dyDescent="0.25">
      <c r="B37" s="33"/>
      <c r="C37" s="66"/>
      <c r="D37" s="67"/>
      <c r="E37" s="68"/>
      <c r="F37" s="31" t="s">
        <v>19</v>
      </c>
      <c r="G37" s="32">
        <f>G34+G35+G36</f>
        <v>0</v>
      </c>
    </row>
    <row r="38" spans="1:7" x14ac:dyDescent="0.25">
      <c r="B38" s="13" t="s">
        <v>69</v>
      </c>
      <c r="C38" s="72" t="s">
        <v>68</v>
      </c>
      <c r="D38" s="70"/>
      <c r="E38" s="70"/>
      <c r="F38" s="70"/>
      <c r="G38" s="71"/>
    </row>
    <row r="39" spans="1:7" x14ac:dyDescent="0.25">
      <c r="B39" s="33" t="s">
        <v>41</v>
      </c>
      <c r="C39" s="9" t="s">
        <v>67</v>
      </c>
      <c r="D39" s="4" t="s">
        <v>12</v>
      </c>
      <c r="E39" s="5">
        <v>115.44</v>
      </c>
      <c r="F39" s="28"/>
      <c r="G39" s="15">
        <f>E39*F39</f>
        <v>0</v>
      </c>
    </row>
    <row r="40" spans="1:7" x14ac:dyDescent="0.25">
      <c r="A40" s="1" t="s">
        <v>43</v>
      </c>
      <c r="B40" s="33" t="s">
        <v>157</v>
      </c>
      <c r="C40" s="9" t="s">
        <v>92</v>
      </c>
      <c r="D40" s="4" t="s">
        <v>32</v>
      </c>
      <c r="E40" s="27">
        <v>31.16</v>
      </c>
      <c r="F40" s="28"/>
      <c r="G40" s="15">
        <f>E40*F40</f>
        <v>0</v>
      </c>
    </row>
    <row r="41" spans="1:7" x14ac:dyDescent="0.25">
      <c r="A41" s="1" t="s">
        <v>43</v>
      </c>
      <c r="B41" s="33" t="s">
        <v>158</v>
      </c>
      <c r="C41" s="9" t="s">
        <v>33</v>
      </c>
      <c r="D41" s="4" t="s">
        <v>26</v>
      </c>
      <c r="E41" s="27">
        <v>15.58</v>
      </c>
      <c r="F41" s="28"/>
      <c r="G41" s="15">
        <f>E41*F41</f>
        <v>0</v>
      </c>
    </row>
    <row r="42" spans="1:7" x14ac:dyDescent="0.25">
      <c r="A42" s="1" t="s">
        <v>43</v>
      </c>
      <c r="B42" s="33" t="s">
        <v>159</v>
      </c>
      <c r="C42" s="9" t="s">
        <v>25</v>
      </c>
      <c r="D42" s="4" t="s">
        <v>30</v>
      </c>
      <c r="E42" s="27">
        <v>115.44</v>
      </c>
      <c r="F42" s="28"/>
      <c r="G42" s="15">
        <f>E42*F42</f>
        <v>0</v>
      </c>
    </row>
    <row r="43" spans="1:7" x14ac:dyDescent="0.25">
      <c r="B43" s="33" t="s">
        <v>160</v>
      </c>
      <c r="C43" s="9" t="s">
        <v>39</v>
      </c>
      <c r="D43" s="4" t="s">
        <v>12</v>
      </c>
      <c r="E43" s="5">
        <v>115.44</v>
      </c>
      <c r="F43" s="6"/>
      <c r="G43" s="15">
        <f>E43*F43</f>
        <v>0</v>
      </c>
    </row>
    <row r="44" spans="1:7" x14ac:dyDescent="0.25">
      <c r="B44" s="33"/>
      <c r="C44" s="66"/>
      <c r="D44" s="67"/>
      <c r="E44" s="68"/>
      <c r="F44" s="31" t="s">
        <v>19</v>
      </c>
      <c r="G44" s="32">
        <f>G39+G40+G41+G42+G43</f>
        <v>0</v>
      </c>
    </row>
    <row r="45" spans="1:7" ht="15.75" customHeight="1" x14ac:dyDescent="0.25">
      <c r="B45" s="13" t="s">
        <v>70</v>
      </c>
      <c r="C45" s="72" t="s">
        <v>71</v>
      </c>
      <c r="D45" s="70"/>
      <c r="E45" s="70"/>
      <c r="F45" s="70"/>
      <c r="G45" s="71"/>
    </row>
    <row r="46" spans="1:7" x14ac:dyDescent="0.25">
      <c r="B46" s="33" t="s">
        <v>161</v>
      </c>
      <c r="C46" s="9" t="s">
        <v>72</v>
      </c>
      <c r="D46" s="4" t="s">
        <v>20</v>
      </c>
      <c r="E46" s="5">
        <v>1</v>
      </c>
      <c r="F46" s="28"/>
      <c r="G46" s="15">
        <f>E46*F46</f>
        <v>0</v>
      </c>
    </row>
    <row r="47" spans="1:7" x14ac:dyDescent="0.25">
      <c r="A47" s="1" t="s">
        <v>43</v>
      </c>
      <c r="B47" s="33" t="s">
        <v>162</v>
      </c>
      <c r="C47" s="9" t="s">
        <v>33</v>
      </c>
      <c r="D47" s="4" t="s">
        <v>26</v>
      </c>
      <c r="E47" s="27">
        <v>6</v>
      </c>
      <c r="F47" s="28"/>
      <c r="G47" s="15">
        <f>E47*F47</f>
        <v>0</v>
      </c>
    </row>
    <row r="48" spans="1:7" x14ac:dyDescent="0.25">
      <c r="A48" s="1" t="s">
        <v>43</v>
      </c>
      <c r="B48" s="33" t="s">
        <v>163</v>
      </c>
      <c r="C48" s="9" t="s">
        <v>25</v>
      </c>
      <c r="D48" s="4" t="s">
        <v>30</v>
      </c>
      <c r="E48" s="27">
        <v>40</v>
      </c>
      <c r="F48" s="28"/>
      <c r="G48" s="15">
        <f>E48*F48</f>
        <v>0</v>
      </c>
    </row>
    <row r="49" spans="1:8" x14ac:dyDescent="0.25">
      <c r="B49" s="33" t="s">
        <v>164</v>
      </c>
      <c r="C49" s="9" t="s">
        <v>39</v>
      </c>
      <c r="D49" s="4" t="s">
        <v>12</v>
      </c>
      <c r="E49" s="5">
        <v>40</v>
      </c>
      <c r="F49" s="6"/>
      <c r="G49" s="15">
        <f>E49*F49</f>
        <v>0</v>
      </c>
    </row>
    <row r="50" spans="1:8" x14ac:dyDescent="0.25">
      <c r="B50" s="33"/>
      <c r="C50" s="66"/>
      <c r="D50" s="67"/>
      <c r="E50" s="68"/>
      <c r="F50" s="31" t="s">
        <v>19</v>
      </c>
      <c r="G50" s="32">
        <f>G46+G47+G48+G49</f>
        <v>0</v>
      </c>
    </row>
    <row r="51" spans="1:8" ht="15.75" customHeight="1" x14ac:dyDescent="0.25">
      <c r="B51" s="13" t="s">
        <v>97</v>
      </c>
      <c r="C51" s="72" t="s">
        <v>76</v>
      </c>
      <c r="D51" s="70"/>
      <c r="E51" s="70"/>
      <c r="F51" s="70"/>
      <c r="G51" s="71"/>
    </row>
    <row r="52" spans="1:8" x14ac:dyDescent="0.25">
      <c r="B52" s="48" t="s">
        <v>165</v>
      </c>
      <c r="C52" s="9" t="s">
        <v>73</v>
      </c>
      <c r="D52" s="4" t="s">
        <v>12</v>
      </c>
      <c r="E52" s="5">
        <v>49.57</v>
      </c>
      <c r="F52" s="28"/>
      <c r="G52" s="15">
        <f>E52*F52</f>
        <v>0</v>
      </c>
    </row>
    <row r="53" spans="1:8" x14ac:dyDescent="0.25">
      <c r="A53" s="1" t="s">
        <v>43</v>
      </c>
      <c r="B53" s="33" t="s">
        <v>166</v>
      </c>
      <c r="C53" s="9" t="s">
        <v>74</v>
      </c>
      <c r="D53" s="4" t="s">
        <v>12</v>
      </c>
      <c r="E53" s="27">
        <v>49.57</v>
      </c>
      <c r="F53" s="28"/>
      <c r="G53" s="15">
        <f>E53*F53</f>
        <v>0</v>
      </c>
    </row>
    <row r="54" spans="1:8" x14ac:dyDescent="0.25">
      <c r="B54" s="33" t="s">
        <v>167</v>
      </c>
      <c r="C54" s="9" t="s">
        <v>75</v>
      </c>
      <c r="D54" s="4" t="s">
        <v>12</v>
      </c>
      <c r="E54" s="5">
        <v>49.57</v>
      </c>
      <c r="F54" s="6"/>
      <c r="G54" s="15">
        <f>E54*F54</f>
        <v>0</v>
      </c>
    </row>
    <row r="55" spans="1:8" x14ac:dyDescent="0.25">
      <c r="B55" s="33"/>
      <c r="C55" s="66"/>
      <c r="D55" s="67"/>
      <c r="E55" s="68"/>
      <c r="F55" s="31" t="s">
        <v>19</v>
      </c>
      <c r="G55" s="32">
        <f>G52+G53+G54</f>
        <v>0</v>
      </c>
    </row>
    <row r="56" spans="1:8" x14ac:dyDescent="0.25">
      <c r="B56" s="13" t="s">
        <v>98</v>
      </c>
      <c r="C56" s="69" t="s">
        <v>77</v>
      </c>
      <c r="D56" s="70"/>
      <c r="E56" s="70"/>
      <c r="F56" s="70"/>
      <c r="G56" s="71"/>
    </row>
    <row r="57" spans="1:8" s="39" customFormat="1" x14ac:dyDescent="0.25">
      <c r="A57" s="38"/>
      <c r="B57" s="40" t="s">
        <v>168</v>
      </c>
      <c r="C57" s="34" t="s">
        <v>78</v>
      </c>
      <c r="D57" s="4" t="s">
        <v>27</v>
      </c>
      <c r="E57" s="5">
        <f>5.03+4.25+7.5+8.5+10</f>
        <v>35.28</v>
      </c>
      <c r="F57" s="28"/>
      <c r="G57" s="35">
        <f>E57*F57</f>
        <v>0</v>
      </c>
    </row>
    <row r="58" spans="1:8" s="39" customFormat="1" x14ac:dyDescent="0.25">
      <c r="A58" s="38"/>
      <c r="B58" s="40" t="s">
        <v>169</v>
      </c>
      <c r="C58" s="34" t="s">
        <v>86</v>
      </c>
      <c r="D58" s="4" t="s">
        <v>27</v>
      </c>
      <c r="E58" s="5">
        <f>5.03+8.5+4</f>
        <v>17.53</v>
      </c>
      <c r="F58" s="28"/>
      <c r="G58" s="35">
        <f>E58*F58</f>
        <v>0</v>
      </c>
    </row>
    <row r="59" spans="1:8" s="39" customFormat="1" x14ac:dyDescent="0.25">
      <c r="A59" s="38"/>
      <c r="B59" s="40" t="s">
        <v>170</v>
      </c>
      <c r="C59" s="34" t="s">
        <v>81</v>
      </c>
      <c r="D59" s="4" t="s">
        <v>27</v>
      </c>
      <c r="E59" s="5">
        <v>13.53</v>
      </c>
      <c r="F59" s="28"/>
      <c r="G59" s="35">
        <f>E59*F59</f>
        <v>0</v>
      </c>
    </row>
    <row r="60" spans="1:8" s="39" customFormat="1" x14ac:dyDescent="0.25">
      <c r="A60" s="38"/>
      <c r="B60" s="40" t="s">
        <v>171</v>
      </c>
      <c r="C60" s="34" t="s">
        <v>79</v>
      </c>
      <c r="D60" s="4" t="s">
        <v>12</v>
      </c>
      <c r="E60" s="5">
        <v>23.91</v>
      </c>
      <c r="F60" s="28"/>
      <c r="G60" s="35">
        <f>E60*F60</f>
        <v>0</v>
      </c>
      <c r="H60" s="38"/>
    </row>
    <row r="61" spans="1:8" s="39" customFormat="1" x14ac:dyDescent="0.25">
      <c r="A61" s="38"/>
      <c r="B61" s="40" t="s">
        <v>172</v>
      </c>
      <c r="C61" s="34" t="s">
        <v>156</v>
      </c>
      <c r="D61" s="4" t="s">
        <v>12</v>
      </c>
      <c r="E61" s="5">
        <v>23.91</v>
      </c>
      <c r="F61" s="28"/>
      <c r="G61" s="35">
        <f>E61*F61</f>
        <v>0</v>
      </c>
      <c r="H61" s="38"/>
    </row>
    <row r="62" spans="1:8" x14ac:dyDescent="0.25">
      <c r="B62" s="33"/>
      <c r="C62" s="66"/>
      <c r="D62" s="67"/>
      <c r="E62" s="68"/>
      <c r="F62" s="31" t="s">
        <v>19</v>
      </c>
      <c r="G62" s="32">
        <f>G57+G58+G59+G60+G61</f>
        <v>0</v>
      </c>
    </row>
    <row r="63" spans="1:8" x14ac:dyDescent="0.25">
      <c r="B63" s="13" t="s">
        <v>99</v>
      </c>
      <c r="C63" s="72" t="s">
        <v>82</v>
      </c>
      <c r="D63" s="70"/>
      <c r="E63" s="70"/>
      <c r="F63" s="70"/>
      <c r="G63" s="71"/>
    </row>
    <row r="64" spans="1:8" x14ac:dyDescent="0.25">
      <c r="B64" s="33">
        <v>10</v>
      </c>
      <c r="C64" s="9" t="s">
        <v>238</v>
      </c>
      <c r="D64" s="4" t="s">
        <v>12</v>
      </c>
      <c r="E64" s="27">
        <v>285.70999999999998</v>
      </c>
      <c r="F64" s="28"/>
      <c r="G64" s="15">
        <f>E64*F64</f>
        <v>0</v>
      </c>
    </row>
    <row r="65" spans="1:8" x14ac:dyDescent="0.25">
      <c r="B65" s="33" t="s">
        <v>137</v>
      </c>
      <c r="C65" s="9" t="s">
        <v>231</v>
      </c>
      <c r="D65" s="4" t="s">
        <v>12</v>
      </c>
      <c r="E65" s="27">
        <f>32.25+54.55</f>
        <v>86.8</v>
      </c>
      <c r="F65" s="28"/>
      <c r="G65" s="15">
        <f t="shared" ref="G65:G69" si="2">E65*F65</f>
        <v>0</v>
      </c>
    </row>
    <row r="66" spans="1:8" x14ac:dyDescent="0.25">
      <c r="A66" s="1" t="s">
        <v>43</v>
      </c>
      <c r="B66" s="33" t="s">
        <v>139</v>
      </c>
      <c r="C66" s="9" t="s">
        <v>92</v>
      </c>
      <c r="D66" s="4" t="s">
        <v>32</v>
      </c>
      <c r="E66" s="27">
        <f>38.94+35.01</f>
        <v>73.949999999999989</v>
      </c>
      <c r="F66" s="28"/>
      <c r="G66" s="15">
        <f t="shared" si="2"/>
        <v>0</v>
      </c>
    </row>
    <row r="67" spans="1:8" x14ac:dyDescent="0.25">
      <c r="A67" s="1" t="s">
        <v>43</v>
      </c>
      <c r="B67" s="33" t="s">
        <v>142</v>
      </c>
      <c r="C67" s="9" t="s">
        <v>33</v>
      </c>
      <c r="D67" s="4" t="s">
        <v>26</v>
      </c>
      <c r="E67" s="27">
        <v>38.14</v>
      </c>
      <c r="F67" s="28"/>
      <c r="G67" s="15">
        <f t="shared" si="2"/>
        <v>0</v>
      </c>
    </row>
    <row r="68" spans="1:8" x14ac:dyDescent="0.25">
      <c r="A68" s="1" t="s">
        <v>43</v>
      </c>
      <c r="B68" s="33" t="s">
        <v>144</v>
      </c>
      <c r="C68" s="9" t="s">
        <v>25</v>
      </c>
      <c r="D68" s="4" t="s">
        <v>30</v>
      </c>
      <c r="E68" s="27">
        <v>285.70999999999998</v>
      </c>
      <c r="F68" s="28"/>
      <c r="G68" s="15">
        <f t="shared" si="2"/>
        <v>0</v>
      </c>
    </row>
    <row r="69" spans="1:8" x14ac:dyDescent="0.25">
      <c r="B69" s="33" t="s">
        <v>146</v>
      </c>
      <c r="C69" s="9" t="s">
        <v>39</v>
      </c>
      <c r="D69" s="4" t="s">
        <v>12</v>
      </c>
      <c r="E69" s="5">
        <v>372.51</v>
      </c>
      <c r="F69" s="6"/>
      <c r="G69" s="15">
        <f t="shared" si="2"/>
        <v>0</v>
      </c>
    </row>
    <row r="70" spans="1:8" x14ac:dyDescent="0.25">
      <c r="B70" s="33"/>
      <c r="C70" s="66"/>
      <c r="D70" s="67"/>
      <c r="E70" s="68"/>
      <c r="F70" s="31" t="s">
        <v>19</v>
      </c>
      <c r="G70" s="32">
        <f>G64+G65+G66+G67+G68+G69</f>
        <v>0</v>
      </c>
    </row>
    <row r="71" spans="1:8" x14ac:dyDescent="0.25">
      <c r="B71" s="13" t="s">
        <v>100</v>
      </c>
      <c r="C71" s="72" t="s">
        <v>83</v>
      </c>
      <c r="D71" s="70"/>
      <c r="E71" s="70"/>
      <c r="F71" s="70"/>
      <c r="G71" s="71"/>
    </row>
    <row r="72" spans="1:8" x14ac:dyDescent="0.25">
      <c r="A72" s="1" t="s">
        <v>43</v>
      </c>
      <c r="B72" s="33">
        <v>11</v>
      </c>
      <c r="C72" s="9" t="s">
        <v>84</v>
      </c>
      <c r="D72" s="4" t="s">
        <v>12</v>
      </c>
      <c r="E72" s="27">
        <v>13.04</v>
      </c>
      <c r="F72" s="28"/>
      <c r="G72" s="15">
        <f>E72*F72</f>
        <v>0</v>
      </c>
    </row>
    <row r="73" spans="1:8" x14ac:dyDescent="0.25">
      <c r="B73" s="33" t="s">
        <v>173</v>
      </c>
      <c r="C73" s="9" t="s">
        <v>39</v>
      </c>
      <c r="D73" s="4" t="s">
        <v>12</v>
      </c>
      <c r="E73" s="5">
        <v>13.04</v>
      </c>
      <c r="F73" s="6"/>
      <c r="G73" s="15">
        <f>E73*F73</f>
        <v>0</v>
      </c>
    </row>
    <row r="74" spans="1:8" x14ac:dyDescent="0.25">
      <c r="B74" s="33"/>
      <c r="C74" s="66"/>
      <c r="D74" s="67"/>
      <c r="E74" s="68"/>
      <c r="F74" s="31" t="s">
        <v>19</v>
      </c>
      <c r="G74" s="32">
        <f>G72+G73</f>
        <v>0</v>
      </c>
    </row>
    <row r="75" spans="1:8" x14ac:dyDescent="0.25">
      <c r="B75" s="13" t="s">
        <v>101</v>
      </c>
      <c r="C75" s="69" t="s">
        <v>85</v>
      </c>
      <c r="D75" s="70"/>
      <c r="E75" s="70"/>
      <c r="F75" s="70"/>
      <c r="G75" s="71"/>
    </row>
    <row r="76" spans="1:8" s="39" customFormat="1" x14ac:dyDescent="0.25">
      <c r="A76" s="38"/>
      <c r="B76" s="40">
        <v>12</v>
      </c>
      <c r="C76" s="34" t="s">
        <v>78</v>
      </c>
      <c r="D76" s="4" t="s">
        <v>27</v>
      </c>
      <c r="E76" s="5">
        <f>12.11+2.27+0.95+1.03</f>
        <v>16.36</v>
      </c>
      <c r="F76" s="28"/>
      <c r="G76" s="35">
        <f>E76*F76</f>
        <v>0</v>
      </c>
      <c r="H76" s="1"/>
    </row>
    <row r="77" spans="1:8" s="39" customFormat="1" x14ac:dyDescent="0.25">
      <c r="A77" s="38"/>
      <c r="B77" s="40" t="s">
        <v>174</v>
      </c>
      <c r="C77" s="34" t="s">
        <v>86</v>
      </c>
      <c r="D77" s="4" t="s">
        <v>27</v>
      </c>
      <c r="E77" s="5">
        <f>12.72+4.54</f>
        <v>17.260000000000002</v>
      </c>
      <c r="F77" s="28"/>
      <c r="G77" s="35">
        <f>E77*F77</f>
        <v>0</v>
      </c>
      <c r="H77" s="1"/>
    </row>
    <row r="78" spans="1:8" s="39" customFormat="1" x14ac:dyDescent="0.25">
      <c r="A78" s="38"/>
      <c r="B78" s="40" t="s">
        <v>175</v>
      </c>
      <c r="C78" s="34" t="s">
        <v>79</v>
      </c>
      <c r="D78" s="4" t="s">
        <v>12</v>
      </c>
      <c r="E78" s="5">
        <f>2.56+8.12</f>
        <v>10.68</v>
      </c>
      <c r="F78" s="28"/>
      <c r="G78" s="35">
        <f>E78*F78</f>
        <v>0</v>
      </c>
      <c r="H78" s="1"/>
    </row>
    <row r="79" spans="1:8" s="39" customFormat="1" x14ac:dyDescent="0.25">
      <c r="A79" s="38"/>
      <c r="B79" s="40" t="s">
        <v>176</v>
      </c>
      <c r="C79" s="34" t="s">
        <v>156</v>
      </c>
      <c r="D79" s="4" t="s">
        <v>12</v>
      </c>
      <c r="E79" s="5">
        <f>2.56+8.12</f>
        <v>10.68</v>
      </c>
      <c r="F79" s="28"/>
      <c r="G79" s="35">
        <f>E79*F79</f>
        <v>0</v>
      </c>
      <c r="H79" s="1"/>
    </row>
    <row r="80" spans="1:8" x14ac:dyDescent="0.25">
      <c r="B80" s="33"/>
      <c r="C80" s="66"/>
      <c r="D80" s="67"/>
      <c r="E80" s="68"/>
      <c r="F80" s="31" t="s">
        <v>19</v>
      </c>
      <c r="G80" s="32">
        <f>G76+G77+G78+G79</f>
        <v>0</v>
      </c>
    </row>
    <row r="81" spans="1:8" ht="15.75" customHeight="1" x14ac:dyDescent="0.25">
      <c r="B81" s="13" t="s">
        <v>102</v>
      </c>
      <c r="C81" s="72" t="s">
        <v>87</v>
      </c>
      <c r="D81" s="70"/>
      <c r="E81" s="70"/>
      <c r="F81" s="70"/>
      <c r="G81" s="71"/>
    </row>
    <row r="82" spans="1:8" ht="15.75" customHeight="1" x14ac:dyDescent="0.25">
      <c r="B82" s="40">
        <v>13</v>
      </c>
      <c r="C82" s="9" t="s">
        <v>89</v>
      </c>
      <c r="D82" s="4" t="s">
        <v>12</v>
      </c>
      <c r="E82" s="5">
        <v>7.5</v>
      </c>
      <c r="F82" s="28"/>
      <c r="G82" s="15">
        <f t="shared" ref="G82:G83" si="3">E82*F82</f>
        <v>0</v>
      </c>
    </row>
    <row r="83" spans="1:8" x14ac:dyDescent="0.25">
      <c r="B83" s="40" t="s">
        <v>177</v>
      </c>
      <c r="C83" s="9" t="s">
        <v>88</v>
      </c>
      <c r="D83" s="4" t="s">
        <v>12</v>
      </c>
      <c r="E83" s="5">
        <f>3.53+19.67</f>
        <v>23.200000000000003</v>
      </c>
      <c r="F83" s="28"/>
      <c r="G83" s="15">
        <f t="shared" si="3"/>
        <v>0</v>
      </c>
    </row>
    <row r="84" spans="1:8" x14ac:dyDescent="0.25">
      <c r="B84" s="40" t="s">
        <v>178</v>
      </c>
      <c r="C84" s="9" t="s">
        <v>90</v>
      </c>
      <c r="D84" s="4" t="s">
        <v>12</v>
      </c>
      <c r="E84" s="5">
        <v>3.53</v>
      </c>
      <c r="F84" s="28"/>
      <c r="G84" s="15">
        <f>E84*F84</f>
        <v>0</v>
      </c>
    </row>
    <row r="85" spans="1:8" x14ac:dyDescent="0.25">
      <c r="B85" s="40" t="s">
        <v>179</v>
      </c>
      <c r="C85" s="9" t="s">
        <v>39</v>
      </c>
      <c r="D85" s="4" t="s">
        <v>12</v>
      </c>
      <c r="E85" s="5">
        <v>19.670000000000002</v>
      </c>
      <c r="F85" s="28"/>
      <c r="G85" s="15">
        <f>E85*F85</f>
        <v>0</v>
      </c>
    </row>
    <row r="86" spans="1:8" x14ac:dyDescent="0.25">
      <c r="B86" s="33"/>
      <c r="C86" s="66"/>
      <c r="D86" s="67"/>
      <c r="E86" s="68"/>
      <c r="F86" s="31" t="s">
        <v>19</v>
      </c>
      <c r="G86" s="32">
        <f>G82+G83+G84+G85</f>
        <v>0</v>
      </c>
    </row>
    <row r="87" spans="1:8" x14ac:dyDescent="0.25">
      <c r="B87" s="13" t="s">
        <v>103</v>
      </c>
      <c r="C87" s="72" t="s">
        <v>91</v>
      </c>
      <c r="D87" s="70"/>
      <c r="E87" s="70"/>
      <c r="F87" s="70"/>
      <c r="G87" s="71"/>
    </row>
    <row r="88" spans="1:8" x14ac:dyDescent="0.25">
      <c r="A88" s="1" t="s">
        <v>43</v>
      </c>
      <c r="B88" s="33">
        <v>14</v>
      </c>
      <c r="C88" s="9" t="s">
        <v>92</v>
      </c>
      <c r="D88" s="4" t="s">
        <v>32</v>
      </c>
      <c r="E88" s="27">
        <v>11.02</v>
      </c>
      <c r="F88" s="28"/>
      <c r="G88" s="15">
        <f>E88*F88</f>
        <v>0</v>
      </c>
      <c r="H88" s="30"/>
    </row>
    <row r="89" spans="1:8" x14ac:dyDescent="0.25">
      <c r="A89" s="1" t="s">
        <v>43</v>
      </c>
      <c r="B89" s="33" t="s">
        <v>180</v>
      </c>
      <c r="C89" s="9" t="s">
        <v>33</v>
      </c>
      <c r="D89" s="4" t="s">
        <v>26</v>
      </c>
      <c r="E89" s="27">
        <v>5.44</v>
      </c>
      <c r="F89" s="28"/>
      <c r="G89" s="15">
        <f>E89*F89</f>
        <v>0</v>
      </c>
    </row>
    <row r="90" spans="1:8" x14ac:dyDescent="0.25">
      <c r="A90" s="1" t="s">
        <v>43</v>
      </c>
      <c r="B90" s="33" t="s">
        <v>181</v>
      </c>
      <c r="C90" s="9" t="s">
        <v>25</v>
      </c>
      <c r="D90" s="4" t="s">
        <v>30</v>
      </c>
      <c r="E90" s="27">
        <v>40.35</v>
      </c>
      <c r="F90" s="28"/>
      <c r="G90" s="15">
        <f>E90*F90</f>
        <v>0</v>
      </c>
    </row>
    <row r="91" spans="1:8" x14ac:dyDescent="0.25">
      <c r="B91" s="33" t="s">
        <v>182</v>
      </c>
      <c r="C91" s="9" t="s">
        <v>29</v>
      </c>
      <c r="D91" s="4" t="s">
        <v>12</v>
      </c>
      <c r="E91" s="5">
        <v>40.35</v>
      </c>
      <c r="F91" s="28"/>
      <c r="G91" s="15">
        <f>E91*F91</f>
        <v>0</v>
      </c>
    </row>
    <row r="92" spans="1:8" x14ac:dyDescent="0.25">
      <c r="B92" s="33"/>
      <c r="C92" s="66"/>
      <c r="D92" s="67"/>
      <c r="E92" s="68"/>
      <c r="F92" s="31" t="s">
        <v>19</v>
      </c>
      <c r="G92" s="32">
        <f>G88+G89+G90+G91</f>
        <v>0</v>
      </c>
    </row>
    <row r="93" spans="1:8" x14ac:dyDescent="0.25">
      <c r="B93" s="13" t="s">
        <v>104</v>
      </c>
      <c r="C93" s="72" t="s">
        <v>105</v>
      </c>
      <c r="D93" s="70"/>
      <c r="E93" s="70"/>
      <c r="F93" s="70"/>
      <c r="G93" s="71"/>
    </row>
    <row r="94" spans="1:8" x14ac:dyDescent="0.25">
      <c r="A94" s="1" t="s">
        <v>43</v>
      </c>
      <c r="B94" s="33">
        <v>15</v>
      </c>
      <c r="C94" s="9" t="s">
        <v>88</v>
      </c>
      <c r="D94" s="4" t="s">
        <v>12</v>
      </c>
      <c r="E94" s="5">
        <v>5</v>
      </c>
      <c r="F94" s="28"/>
      <c r="G94" s="15">
        <f>E94*F94</f>
        <v>0</v>
      </c>
    </row>
    <row r="95" spans="1:8" x14ac:dyDescent="0.25">
      <c r="B95" s="33" t="s">
        <v>183</v>
      </c>
      <c r="C95" s="49" t="s">
        <v>93</v>
      </c>
      <c r="D95" s="4" t="s">
        <v>56</v>
      </c>
      <c r="E95" s="5">
        <v>4</v>
      </c>
      <c r="F95" s="6"/>
      <c r="G95" s="15">
        <f>E95*F95</f>
        <v>0</v>
      </c>
    </row>
    <row r="96" spans="1:8" x14ac:dyDescent="0.25">
      <c r="B96" s="33" t="s">
        <v>184</v>
      </c>
      <c r="C96" s="49" t="s">
        <v>94</v>
      </c>
      <c r="D96" s="4" t="s">
        <v>27</v>
      </c>
      <c r="E96" s="5">
        <v>6</v>
      </c>
      <c r="F96" s="6"/>
      <c r="G96" s="15">
        <f t="shared" ref="G96:G99" si="4">E96*F96</f>
        <v>0</v>
      </c>
    </row>
    <row r="97" spans="1:8" x14ac:dyDescent="0.25">
      <c r="B97" s="33" t="s">
        <v>185</v>
      </c>
      <c r="C97" s="49" t="s">
        <v>95</v>
      </c>
      <c r="D97" s="4" t="s">
        <v>12</v>
      </c>
      <c r="E97" s="5">
        <v>1.5</v>
      </c>
      <c r="F97" s="28"/>
      <c r="G97" s="15">
        <f t="shared" si="4"/>
        <v>0</v>
      </c>
    </row>
    <row r="98" spans="1:8" x14ac:dyDescent="0.25">
      <c r="B98" s="33" t="s">
        <v>186</v>
      </c>
      <c r="C98" s="50" t="s">
        <v>96</v>
      </c>
      <c r="D98" s="4" t="s">
        <v>56</v>
      </c>
      <c r="E98" s="5">
        <v>1</v>
      </c>
      <c r="F98" s="28"/>
      <c r="G98" s="15">
        <f t="shared" si="4"/>
        <v>0</v>
      </c>
    </row>
    <row r="99" spans="1:8" s="39" customFormat="1" x14ac:dyDescent="0.25">
      <c r="A99" s="38"/>
      <c r="B99" s="33" t="s">
        <v>187</v>
      </c>
      <c r="C99" s="34" t="s">
        <v>80</v>
      </c>
      <c r="D99" s="4" t="s">
        <v>12</v>
      </c>
      <c r="E99" s="5">
        <v>2</v>
      </c>
      <c r="F99" s="28"/>
      <c r="G99" s="15">
        <f t="shared" si="4"/>
        <v>0</v>
      </c>
      <c r="H99" s="38"/>
    </row>
    <row r="100" spans="1:8" x14ac:dyDescent="0.25">
      <c r="B100" s="33"/>
      <c r="C100" s="66"/>
      <c r="D100" s="67"/>
      <c r="E100" s="68"/>
      <c r="F100" s="31" t="s">
        <v>19</v>
      </c>
      <c r="G100" s="32">
        <f>G94+G95+G96+G97+G98+G99</f>
        <v>0</v>
      </c>
    </row>
    <row r="101" spans="1:8" x14ac:dyDescent="0.25">
      <c r="B101" s="13" t="s">
        <v>106</v>
      </c>
      <c r="C101" s="72" t="s">
        <v>108</v>
      </c>
      <c r="D101" s="70"/>
      <c r="E101" s="70"/>
      <c r="F101" s="70"/>
      <c r="G101" s="71"/>
    </row>
    <row r="102" spans="1:8" x14ac:dyDescent="0.25">
      <c r="B102" s="33">
        <v>16</v>
      </c>
      <c r="C102" s="46" t="s">
        <v>107</v>
      </c>
      <c r="D102" s="4" t="s">
        <v>12</v>
      </c>
      <c r="E102" s="5">
        <v>3.9</v>
      </c>
      <c r="F102" s="6"/>
      <c r="G102" s="15">
        <f t="shared" ref="G102:G107" si="5">E102*F102</f>
        <v>0</v>
      </c>
    </row>
    <row r="103" spans="1:8" x14ac:dyDescent="0.25">
      <c r="B103" s="33" t="s">
        <v>188</v>
      </c>
      <c r="C103" s="49" t="s">
        <v>93</v>
      </c>
      <c r="D103" s="4" t="s">
        <v>56</v>
      </c>
      <c r="E103" s="5">
        <v>3</v>
      </c>
      <c r="F103" s="6"/>
      <c r="G103" s="15">
        <f t="shared" si="5"/>
        <v>0</v>
      </c>
    </row>
    <row r="104" spans="1:8" x14ac:dyDescent="0.25">
      <c r="A104" s="1" t="s">
        <v>43</v>
      </c>
      <c r="B104" s="33" t="s">
        <v>189</v>
      </c>
      <c r="C104" s="9" t="s">
        <v>31</v>
      </c>
      <c r="D104" s="4" t="s">
        <v>32</v>
      </c>
      <c r="E104" s="27">
        <v>8.5</v>
      </c>
      <c r="F104" s="28"/>
      <c r="G104" s="15">
        <f t="shared" si="5"/>
        <v>0</v>
      </c>
    </row>
    <row r="105" spans="1:8" x14ac:dyDescent="0.25">
      <c r="A105" s="1" t="s">
        <v>43</v>
      </c>
      <c r="B105" s="33" t="s">
        <v>190</v>
      </c>
      <c r="C105" s="9" t="s">
        <v>33</v>
      </c>
      <c r="D105" s="4" t="s">
        <v>26</v>
      </c>
      <c r="E105" s="27">
        <v>4.25</v>
      </c>
      <c r="F105" s="28"/>
      <c r="G105" s="15">
        <f t="shared" si="5"/>
        <v>0</v>
      </c>
    </row>
    <row r="106" spans="1:8" x14ac:dyDescent="0.25">
      <c r="A106" s="1" t="s">
        <v>43</v>
      </c>
      <c r="B106" s="33" t="s">
        <v>191</v>
      </c>
      <c r="C106" s="9" t="s">
        <v>25</v>
      </c>
      <c r="D106" s="4" t="s">
        <v>30</v>
      </c>
      <c r="E106" s="27">
        <v>32.69</v>
      </c>
      <c r="F106" s="28"/>
      <c r="G106" s="15">
        <f t="shared" si="5"/>
        <v>0</v>
      </c>
    </row>
    <row r="107" spans="1:8" x14ac:dyDescent="0.25">
      <c r="B107" s="33" t="s">
        <v>192</v>
      </c>
      <c r="C107" s="9" t="s">
        <v>39</v>
      </c>
      <c r="D107" s="4" t="s">
        <v>12</v>
      </c>
      <c r="E107" s="5">
        <v>32.69</v>
      </c>
      <c r="F107" s="6"/>
      <c r="G107" s="15">
        <f t="shared" si="5"/>
        <v>0</v>
      </c>
    </row>
    <row r="108" spans="1:8" x14ac:dyDescent="0.25">
      <c r="B108" s="33"/>
      <c r="C108" s="66"/>
      <c r="D108" s="67"/>
      <c r="E108" s="68"/>
      <c r="F108" s="31" t="s">
        <v>19</v>
      </c>
      <c r="G108" s="32">
        <f>G102+G103+G104+G105+G106+G107</f>
        <v>0</v>
      </c>
    </row>
    <row r="109" spans="1:8" x14ac:dyDescent="0.25">
      <c r="B109" s="13" t="s">
        <v>106</v>
      </c>
      <c r="C109" s="72" t="s">
        <v>109</v>
      </c>
      <c r="D109" s="70"/>
      <c r="E109" s="70"/>
      <c r="F109" s="70"/>
      <c r="G109" s="71"/>
    </row>
    <row r="110" spans="1:8" x14ac:dyDescent="0.25">
      <c r="B110" s="33">
        <v>17</v>
      </c>
      <c r="C110" s="46" t="s">
        <v>73</v>
      </c>
      <c r="D110" s="4" t="s">
        <v>12</v>
      </c>
      <c r="E110" s="47">
        <f>5.22+17.39</f>
        <v>22.61</v>
      </c>
      <c r="F110" s="6"/>
      <c r="G110" s="15">
        <f t="shared" ref="G110:G119" si="6">E110*F110</f>
        <v>0</v>
      </c>
    </row>
    <row r="111" spans="1:8" x14ac:dyDescent="0.25">
      <c r="B111" s="33" t="s">
        <v>193</v>
      </c>
      <c r="C111" s="46" t="s">
        <v>110</v>
      </c>
      <c r="D111" s="4" t="s">
        <v>111</v>
      </c>
      <c r="E111" s="47">
        <v>1</v>
      </c>
      <c r="F111" s="6"/>
      <c r="G111" s="15">
        <f t="shared" si="6"/>
        <v>0</v>
      </c>
    </row>
    <row r="112" spans="1:8" x14ac:dyDescent="0.25">
      <c r="B112" s="33" t="s">
        <v>195</v>
      </c>
      <c r="C112" s="60" t="s">
        <v>114</v>
      </c>
      <c r="D112" s="4" t="s">
        <v>12</v>
      </c>
      <c r="E112" s="47">
        <v>22.61</v>
      </c>
      <c r="F112" s="6"/>
      <c r="G112" s="15">
        <f t="shared" si="6"/>
        <v>0</v>
      </c>
    </row>
    <row r="113" spans="1:8" x14ac:dyDescent="0.25">
      <c r="A113" s="1" t="s">
        <v>43</v>
      </c>
      <c r="B113" s="33" t="s">
        <v>196</v>
      </c>
      <c r="C113" s="51" t="s">
        <v>155</v>
      </c>
      <c r="D113" s="4" t="s">
        <v>56</v>
      </c>
      <c r="E113" s="47">
        <v>1</v>
      </c>
      <c r="F113" s="28"/>
      <c r="G113" s="15">
        <f t="shared" si="6"/>
        <v>0</v>
      </c>
    </row>
    <row r="114" spans="1:8" x14ac:dyDescent="0.25">
      <c r="A114" s="1" t="s">
        <v>43</v>
      </c>
      <c r="B114" s="33" t="s">
        <v>194</v>
      </c>
      <c r="C114" s="51" t="s">
        <v>113</v>
      </c>
      <c r="D114" s="4" t="s">
        <v>56</v>
      </c>
      <c r="E114" s="47">
        <v>1</v>
      </c>
      <c r="F114" s="28"/>
      <c r="G114" s="15">
        <f t="shared" si="6"/>
        <v>0</v>
      </c>
    </row>
    <row r="115" spans="1:8" x14ac:dyDescent="0.25">
      <c r="A115" s="1" t="s">
        <v>43</v>
      </c>
      <c r="B115" s="33" t="s">
        <v>197</v>
      </c>
      <c r="C115" s="52" t="s">
        <v>112</v>
      </c>
      <c r="D115" s="4" t="s">
        <v>56</v>
      </c>
      <c r="E115" s="47">
        <v>1</v>
      </c>
      <c r="F115" s="28"/>
      <c r="G115" s="15">
        <f t="shared" si="6"/>
        <v>0</v>
      </c>
    </row>
    <row r="116" spans="1:8" x14ac:dyDescent="0.25">
      <c r="B116" s="33" t="s">
        <v>198</v>
      </c>
      <c r="C116" s="52" t="s">
        <v>116</v>
      </c>
      <c r="D116" s="4" t="s">
        <v>56</v>
      </c>
      <c r="E116" s="47">
        <v>1</v>
      </c>
      <c r="F116" s="28"/>
      <c r="G116" s="15">
        <f t="shared" si="6"/>
        <v>0</v>
      </c>
    </row>
    <row r="117" spans="1:8" x14ac:dyDescent="0.25">
      <c r="B117" s="33" t="s">
        <v>199</v>
      </c>
      <c r="C117" s="51" t="s">
        <v>115</v>
      </c>
      <c r="D117" s="53" t="s">
        <v>20</v>
      </c>
      <c r="E117" s="47">
        <v>1</v>
      </c>
      <c r="F117" s="54"/>
      <c r="G117" s="15">
        <f t="shared" si="6"/>
        <v>0</v>
      </c>
    </row>
    <row r="118" spans="1:8" x14ac:dyDescent="0.25">
      <c r="B118" s="33" t="s">
        <v>200</v>
      </c>
      <c r="C118" s="51" t="s">
        <v>117</v>
      </c>
      <c r="D118" s="53" t="s">
        <v>12</v>
      </c>
      <c r="E118" s="47">
        <f>5.22+12.22</f>
        <v>17.440000000000001</v>
      </c>
      <c r="F118" s="56"/>
      <c r="G118" s="15">
        <f t="shared" si="6"/>
        <v>0</v>
      </c>
    </row>
    <row r="119" spans="1:8" x14ac:dyDescent="0.25">
      <c r="B119" s="33" t="s">
        <v>201</v>
      </c>
      <c r="C119" s="51" t="s">
        <v>118</v>
      </c>
      <c r="D119" s="53" t="s">
        <v>12</v>
      </c>
      <c r="E119" s="47">
        <v>3.69</v>
      </c>
      <c r="F119" s="56"/>
      <c r="G119" s="15">
        <f t="shared" si="6"/>
        <v>0</v>
      </c>
    </row>
    <row r="120" spans="1:8" x14ac:dyDescent="0.25">
      <c r="B120" s="33"/>
      <c r="C120" s="66"/>
      <c r="D120" s="67"/>
      <c r="E120" s="68"/>
      <c r="F120" s="31" t="s">
        <v>19</v>
      </c>
      <c r="G120" s="32">
        <f>G110+G111+G112+G113+G114+G115+G116+G117+G118+G119</f>
        <v>0</v>
      </c>
    </row>
    <row r="121" spans="1:8" x14ac:dyDescent="0.25">
      <c r="B121" s="13" t="s">
        <v>119</v>
      </c>
      <c r="C121" s="72" t="s">
        <v>128</v>
      </c>
      <c r="D121" s="70"/>
      <c r="E121" s="70"/>
      <c r="F121" s="70"/>
      <c r="G121" s="71"/>
    </row>
    <row r="122" spans="1:8" x14ac:dyDescent="0.25">
      <c r="A122"/>
      <c r="B122" s="59">
        <v>18</v>
      </c>
      <c r="C122" s="51" t="s">
        <v>152</v>
      </c>
      <c r="D122" s="57" t="s">
        <v>12</v>
      </c>
      <c r="E122" s="5">
        <v>21.93</v>
      </c>
      <c r="F122" s="54"/>
      <c r="G122" s="55">
        <f>E122*F122</f>
        <v>0</v>
      </c>
      <c r="H122"/>
    </row>
    <row r="123" spans="1:8" x14ac:dyDescent="0.25">
      <c r="A123"/>
      <c r="B123" s="64" t="s">
        <v>202</v>
      </c>
      <c r="C123" s="51" t="s">
        <v>138</v>
      </c>
      <c r="D123" s="57" t="s">
        <v>30</v>
      </c>
      <c r="E123" s="5">
        <v>9.18</v>
      </c>
      <c r="F123" s="54"/>
      <c r="G123" s="55">
        <f t="shared" ref="G123:G131" si="7">E123*F123</f>
        <v>0</v>
      </c>
      <c r="H123"/>
    </row>
    <row r="124" spans="1:8" x14ac:dyDescent="0.25">
      <c r="A124"/>
      <c r="B124" s="64" t="s">
        <v>203</v>
      </c>
      <c r="C124" s="51" t="s">
        <v>140</v>
      </c>
      <c r="D124" s="57" t="s">
        <v>141</v>
      </c>
      <c r="E124" s="5">
        <v>14.68</v>
      </c>
      <c r="F124" s="54"/>
      <c r="G124" s="55">
        <f t="shared" si="7"/>
        <v>0</v>
      </c>
      <c r="H124"/>
    </row>
    <row r="125" spans="1:8" x14ac:dyDescent="0.25">
      <c r="A125"/>
      <c r="B125" s="64" t="s">
        <v>204</v>
      </c>
      <c r="C125" s="51" t="s">
        <v>143</v>
      </c>
      <c r="D125" s="57" t="s">
        <v>27</v>
      </c>
      <c r="E125" s="5">
        <v>22.96</v>
      </c>
      <c r="F125" s="54"/>
      <c r="G125" s="55">
        <f t="shared" si="7"/>
        <v>0</v>
      </c>
      <c r="H125"/>
    </row>
    <row r="126" spans="1:8" x14ac:dyDescent="0.25">
      <c r="A126"/>
      <c r="B126" s="64" t="s">
        <v>205</v>
      </c>
      <c r="C126" s="51" t="s">
        <v>145</v>
      </c>
      <c r="D126" s="57" t="s">
        <v>12</v>
      </c>
      <c r="E126" s="5">
        <v>3.44</v>
      </c>
      <c r="F126" s="54"/>
      <c r="G126" s="55">
        <f>E126*F126</f>
        <v>0</v>
      </c>
      <c r="H126"/>
    </row>
    <row r="127" spans="1:8" x14ac:dyDescent="0.25">
      <c r="A127"/>
      <c r="B127" s="64" t="s">
        <v>206</v>
      </c>
      <c r="C127" s="51" t="s">
        <v>147</v>
      </c>
      <c r="D127" s="57" t="s">
        <v>27</v>
      </c>
      <c r="E127" s="5">
        <v>15.3</v>
      </c>
      <c r="F127" s="54"/>
      <c r="G127" s="55">
        <f t="shared" si="7"/>
        <v>0</v>
      </c>
      <c r="H127"/>
    </row>
    <row r="128" spans="1:8" x14ac:dyDescent="0.25">
      <c r="A128"/>
      <c r="B128" s="64" t="s">
        <v>207</v>
      </c>
      <c r="C128" s="51" t="s">
        <v>148</v>
      </c>
      <c r="D128" s="57" t="s">
        <v>30</v>
      </c>
      <c r="E128" s="5">
        <v>10.333</v>
      </c>
      <c r="F128" s="54"/>
      <c r="G128" s="55">
        <f t="shared" si="7"/>
        <v>0</v>
      </c>
      <c r="H128"/>
    </row>
    <row r="129" spans="1:8" x14ac:dyDescent="0.25">
      <c r="A129"/>
      <c r="B129" s="64" t="s">
        <v>208</v>
      </c>
      <c r="C129" s="51" t="s">
        <v>149</v>
      </c>
      <c r="D129" s="57" t="s">
        <v>30</v>
      </c>
      <c r="E129" s="5">
        <v>10.33</v>
      </c>
      <c r="F129" s="54"/>
      <c r="G129" s="55">
        <f t="shared" si="7"/>
        <v>0</v>
      </c>
      <c r="H129"/>
    </row>
    <row r="130" spans="1:8" x14ac:dyDescent="0.25">
      <c r="A130"/>
      <c r="B130" s="64" t="s">
        <v>209</v>
      </c>
      <c r="C130" s="51" t="s">
        <v>150</v>
      </c>
      <c r="D130" s="57" t="s">
        <v>12</v>
      </c>
      <c r="E130" s="5">
        <v>10.33</v>
      </c>
      <c r="F130" s="54"/>
      <c r="G130" s="55">
        <f t="shared" si="7"/>
        <v>0</v>
      </c>
      <c r="H130"/>
    </row>
    <row r="131" spans="1:8" s="58" customFormat="1" x14ac:dyDescent="0.25">
      <c r="B131" s="64" t="s">
        <v>210</v>
      </c>
      <c r="C131" s="51" t="s">
        <v>151</v>
      </c>
      <c r="D131" s="57" t="s">
        <v>12</v>
      </c>
      <c r="E131" s="5">
        <v>3</v>
      </c>
      <c r="F131" s="54"/>
      <c r="G131" s="55">
        <f t="shared" si="7"/>
        <v>0</v>
      </c>
    </row>
    <row r="132" spans="1:8" x14ac:dyDescent="0.25">
      <c r="B132" s="64" t="s">
        <v>211</v>
      </c>
      <c r="C132" s="49" t="s">
        <v>114</v>
      </c>
      <c r="D132" s="4" t="s">
        <v>12</v>
      </c>
      <c r="E132" s="5">
        <f>9.78+32.97</f>
        <v>42.75</v>
      </c>
      <c r="F132" s="54"/>
      <c r="G132" s="55">
        <f t="shared" ref="G132:G142" si="8">E132*F132</f>
        <v>0</v>
      </c>
    </row>
    <row r="133" spans="1:8" x14ac:dyDescent="0.25">
      <c r="A133" s="1" t="s">
        <v>43</v>
      </c>
      <c r="B133" s="64" t="s">
        <v>212</v>
      </c>
      <c r="C133" s="51" t="s">
        <v>130</v>
      </c>
      <c r="D133" s="4" t="s">
        <v>56</v>
      </c>
      <c r="E133" s="5">
        <v>4</v>
      </c>
      <c r="F133" s="54"/>
      <c r="G133" s="55">
        <f t="shared" si="8"/>
        <v>0</v>
      </c>
    </row>
    <row r="134" spans="1:8" x14ac:dyDescent="0.25">
      <c r="A134" s="1" t="s">
        <v>43</v>
      </c>
      <c r="B134" s="64" t="s">
        <v>213</v>
      </c>
      <c r="C134" s="51" t="s">
        <v>131</v>
      </c>
      <c r="D134" s="4" t="s">
        <v>56</v>
      </c>
      <c r="E134" s="5">
        <v>4</v>
      </c>
      <c r="F134" s="54"/>
      <c r="G134" s="55">
        <f t="shared" si="8"/>
        <v>0</v>
      </c>
    </row>
    <row r="135" spans="1:8" x14ac:dyDescent="0.25">
      <c r="A135" s="1" t="s">
        <v>43</v>
      </c>
      <c r="B135" s="64" t="s">
        <v>214</v>
      </c>
      <c r="C135" s="52" t="s">
        <v>129</v>
      </c>
      <c r="D135" s="4" t="s">
        <v>56</v>
      </c>
      <c r="E135" s="5">
        <v>4</v>
      </c>
      <c r="F135" s="54"/>
      <c r="G135" s="55">
        <f t="shared" si="8"/>
        <v>0</v>
      </c>
    </row>
    <row r="136" spans="1:8" x14ac:dyDescent="0.25">
      <c r="B136" s="64" t="s">
        <v>215</v>
      </c>
      <c r="C136" s="52" t="s">
        <v>132</v>
      </c>
      <c r="D136" s="4" t="s">
        <v>133</v>
      </c>
      <c r="E136" s="5">
        <v>1</v>
      </c>
      <c r="F136" s="28"/>
      <c r="G136" s="55">
        <f t="shared" si="8"/>
        <v>0</v>
      </c>
    </row>
    <row r="137" spans="1:8" x14ac:dyDescent="0.25">
      <c r="B137" s="64" t="s">
        <v>216</v>
      </c>
      <c r="C137" s="52" t="s">
        <v>134</v>
      </c>
      <c r="D137" s="4" t="s">
        <v>133</v>
      </c>
      <c r="E137" s="5">
        <v>1</v>
      </c>
      <c r="F137" s="28"/>
      <c r="G137" s="55">
        <f t="shared" si="8"/>
        <v>0</v>
      </c>
    </row>
    <row r="138" spans="1:8" x14ac:dyDescent="0.25">
      <c r="B138" s="64" t="s">
        <v>217</v>
      </c>
      <c r="C138" s="51" t="s">
        <v>118</v>
      </c>
      <c r="D138" s="53" t="s">
        <v>12</v>
      </c>
      <c r="E138" s="5">
        <v>5.74</v>
      </c>
      <c r="F138" s="56"/>
      <c r="G138" s="55">
        <f t="shared" si="8"/>
        <v>0</v>
      </c>
    </row>
    <row r="139" spans="1:8" x14ac:dyDescent="0.25">
      <c r="B139" s="64" t="s">
        <v>218</v>
      </c>
      <c r="C139" s="51" t="s">
        <v>135</v>
      </c>
      <c r="D139" s="53" t="s">
        <v>56</v>
      </c>
      <c r="E139" s="5">
        <v>1</v>
      </c>
      <c r="F139" s="56"/>
      <c r="G139" s="55">
        <f t="shared" si="8"/>
        <v>0</v>
      </c>
    </row>
    <row r="140" spans="1:8" x14ac:dyDescent="0.25">
      <c r="B140" s="64" t="s">
        <v>219</v>
      </c>
      <c r="C140" s="51" t="s">
        <v>136</v>
      </c>
      <c r="D140" s="53" t="s">
        <v>111</v>
      </c>
      <c r="E140" s="5">
        <v>1</v>
      </c>
      <c r="F140" s="56"/>
      <c r="G140" s="55">
        <f t="shared" si="8"/>
        <v>0</v>
      </c>
    </row>
    <row r="141" spans="1:8" x14ac:dyDescent="0.25">
      <c r="B141" s="64" t="s">
        <v>220</v>
      </c>
      <c r="C141" s="51" t="s">
        <v>153</v>
      </c>
      <c r="D141" s="53" t="s">
        <v>56</v>
      </c>
      <c r="E141" s="5">
        <v>3</v>
      </c>
      <c r="F141" s="56"/>
      <c r="G141" s="55">
        <f t="shared" si="8"/>
        <v>0</v>
      </c>
    </row>
    <row r="142" spans="1:8" x14ac:dyDescent="0.25">
      <c r="B142" s="64" t="s">
        <v>221</v>
      </c>
      <c r="C142" s="51" t="s">
        <v>154</v>
      </c>
      <c r="D142" s="53" t="s">
        <v>56</v>
      </c>
      <c r="E142" s="5">
        <v>2</v>
      </c>
      <c r="F142" s="56"/>
      <c r="G142" s="55">
        <f t="shared" si="8"/>
        <v>0</v>
      </c>
    </row>
    <row r="143" spans="1:8" x14ac:dyDescent="0.25">
      <c r="B143" s="33"/>
      <c r="C143" s="66"/>
      <c r="D143" s="67"/>
      <c r="E143" s="68"/>
      <c r="F143" s="31" t="s">
        <v>19</v>
      </c>
      <c r="G143" s="32">
        <f>G122+G123+G124+G125+G126+G127+G128+G129+G130+G131+G132+G133+G134+G135+G136+G137+G138+G139+G140+G141+G142</f>
        <v>0</v>
      </c>
    </row>
    <row r="144" spans="1:8" x14ac:dyDescent="0.25">
      <c r="B144" s="13" t="s">
        <v>120</v>
      </c>
      <c r="C144" s="69" t="s">
        <v>121</v>
      </c>
      <c r="D144" s="70"/>
      <c r="E144" s="70"/>
      <c r="F144" s="70"/>
      <c r="G144" s="71"/>
    </row>
    <row r="145" spans="1:8" s="39" customFormat="1" x14ac:dyDescent="0.25">
      <c r="A145" s="38"/>
      <c r="B145" s="40">
        <v>19</v>
      </c>
      <c r="C145" s="34" t="s">
        <v>78</v>
      </c>
      <c r="D145" s="4" t="s">
        <v>27</v>
      </c>
      <c r="E145" s="5">
        <v>5.12</v>
      </c>
      <c r="F145" s="28"/>
      <c r="G145" s="35">
        <f>E145*F145</f>
        <v>0</v>
      </c>
      <c r="H145" s="38"/>
    </row>
    <row r="146" spans="1:8" s="39" customFormat="1" x14ac:dyDescent="0.25">
      <c r="A146" s="38"/>
      <c r="B146" s="40" t="s">
        <v>222</v>
      </c>
      <c r="C146" s="34" t="s">
        <v>86</v>
      </c>
      <c r="D146" s="4" t="s">
        <v>27</v>
      </c>
      <c r="E146" s="5">
        <f>12.72+4.54</f>
        <v>17.260000000000002</v>
      </c>
      <c r="F146" s="28"/>
      <c r="G146" s="35">
        <f>E146*F146</f>
        <v>0</v>
      </c>
      <c r="H146" s="38"/>
    </row>
    <row r="147" spans="1:8" s="39" customFormat="1" x14ac:dyDescent="0.25">
      <c r="A147" s="38"/>
      <c r="B147" s="40" t="s">
        <v>223</v>
      </c>
      <c r="C147" s="34" t="s">
        <v>79</v>
      </c>
      <c r="D147" s="4" t="s">
        <v>12</v>
      </c>
      <c r="E147" s="5">
        <v>7.83</v>
      </c>
      <c r="F147" s="28"/>
      <c r="G147" s="35">
        <f>E147*F147</f>
        <v>0</v>
      </c>
      <c r="H147" s="38"/>
    </row>
    <row r="148" spans="1:8" s="39" customFormat="1" x14ac:dyDescent="0.25">
      <c r="A148" s="38"/>
      <c r="B148" s="40" t="s">
        <v>224</v>
      </c>
      <c r="C148" s="34" t="s">
        <v>156</v>
      </c>
      <c r="D148" s="4" t="s">
        <v>12</v>
      </c>
      <c r="E148" s="5">
        <v>7.83</v>
      </c>
      <c r="F148" s="28"/>
      <c r="G148" s="35">
        <f>E148*F148</f>
        <v>0</v>
      </c>
      <c r="H148" s="38"/>
    </row>
    <row r="149" spans="1:8" x14ac:dyDescent="0.25">
      <c r="B149" s="33"/>
      <c r="C149" s="66"/>
      <c r="D149" s="67"/>
      <c r="E149" s="68"/>
      <c r="F149" s="31" t="s">
        <v>19</v>
      </c>
      <c r="G149" s="32">
        <f>G145+G146+G147+G148</f>
        <v>0</v>
      </c>
    </row>
    <row r="150" spans="1:8" x14ac:dyDescent="0.25">
      <c r="B150" s="13" t="s">
        <v>125</v>
      </c>
      <c r="C150" s="69" t="s">
        <v>122</v>
      </c>
      <c r="D150" s="70"/>
      <c r="E150" s="70"/>
      <c r="F150" s="70"/>
      <c r="G150" s="71"/>
    </row>
    <row r="151" spans="1:8" s="39" customFormat="1" x14ac:dyDescent="0.25">
      <c r="A151" s="38"/>
      <c r="B151" s="40">
        <v>20</v>
      </c>
      <c r="C151" s="34" t="s">
        <v>123</v>
      </c>
      <c r="D151" s="4" t="s">
        <v>12</v>
      </c>
      <c r="E151" s="5">
        <v>10.119999999999999</v>
      </c>
      <c r="F151" s="28"/>
      <c r="G151" s="35">
        <f>E151*F151</f>
        <v>0</v>
      </c>
      <c r="H151" s="38"/>
    </row>
    <row r="152" spans="1:8" s="39" customFormat="1" x14ac:dyDescent="0.25">
      <c r="A152" s="38"/>
      <c r="B152" s="40" t="s">
        <v>225</v>
      </c>
      <c r="C152" s="34" t="s">
        <v>89</v>
      </c>
      <c r="D152" s="4" t="s">
        <v>12</v>
      </c>
      <c r="E152" s="5">
        <v>9.5</v>
      </c>
      <c r="F152" s="28"/>
      <c r="G152" s="35">
        <f>E152*F152</f>
        <v>0</v>
      </c>
      <c r="H152" s="38"/>
    </row>
    <row r="153" spans="1:8" s="39" customFormat="1" x14ac:dyDescent="0.25">
      <c r="A153" s="38"/>
      <c r="B153" s="40" t="s">
        <v>226</v>
      </c>
      <c r="C153" s="34" t="s">
        <v>64</v>
      </c>
      <c r="D153" s="4" t="s">
        <v>12</v>
      </c>
      <c r="E153" s="5">
        <v>12.65</v>
      </c>
      <c r="F153" s="28"/>
      <c r="G153" s="35">
        <f>E153*F153</f>
        <v>0</v>
      </c>
      <c r="H153" s="38"/>
    </row>
    <row r="154" spans="1:8" s="39" customFormat="1" x14ac:dyDescent="0.25">
      <c r="A154" s="38"/>
      <c r="B154" s="40" t="s">
        <v>227</v>
      </c>
      <c r="C154" s="34" t="s">
        <v>124</v>
      </c>
      <c r="D154" s="4" t="s">
        <v>12</v>
      </c>
      <c r="E154" s="5">
        <v>12.65</v>
      </c>
      <c r="F154" s="28"/>
      <c r="G154" s="35">
        <f>E154*F154</f>
        <v>0</v>
      </c>
      <c r="H154" s="38"/>
    </row>
    <row r="155" spans="1:8" x14ac:dyDescent="0.25">
      <c r="B155" s="33"/>
      <c r="C155" s="66"/>
      <c r="D155" s="67"/>
      <c r="E155" s="68"/>
      <c r="F155" s="31" t="s">
        <v>19</v>
      </c>
      <c r="G155" s="32">
        <f>G151+G152+G153+G154</f>
        <v>0</v>
      </c>
    </row>
    <row r="156" spans="1:8" x14ac:dyDescent="0.25">
      <c r="B156" s="13" t="s">
        <v>126</v>
      </c>
      <c r="C156" s="69" t="s">
        <v>127</v>
      </c>
      <c r="D156" s="70"/>
      <c r="E156" s="70"/>
      <c r="F156" s="70"/>
      <c r="G156" s="71"/>
    </row>
    <row r="157" spans="1:8" s="39" customFormat="1" x14ac:dyDescent="0.25">
      <c r="A157" s="38"/>
      <c r="B157" s="40">
        <v>22</v>
      </c>
      <c r="C157" s="46" t="s">
        <v>54</v>
      </c>
      <c r="D157" s="4" t="s">
        <v>27</v>
      </c>
      <c r="E157" s="5">
        <v>13.56</v>
      </c>
      <c r="F157" s="28"/>
      <c r="G157" s="35">
        <f>E157*F157</f>
        <v>0</v>
      </c>
      <c r="H157" s="38"/>
    </row>
    <row r="158" spans="1:8" s="39" customFormat="1" x14ac:dyDescent="0.25">
      <c r="A158" s="38"/>
      <c r="B158" s="40" t="s">
        <v>228</v>
      </c>
      <c r="C158" s="34" t="s">
        <v>79</v>
      </c>
      <c r="D158" s="4" t="s">
        <v>12</v>
      </c>
      <c r="E158" s="5">
        <v>4.25</v>
      </c>
      <c r="F158" s="28"/>
      <c r="G158" s="35">
        <f>E158*F158</f>
        <v>0</v>
      </c>
      <c r="H158" s="38"/>
    </row>
    <row r="159" spans="1:8" s="39" customFormat="1" x14ac:dyDescent="0.25">
      <c r="A159" s="38"/>
      <c r="B159" s="40" t="s">
        <v>229</v>
      </c>
      <c r="C159" s="34" t="s">
        <v>156</v>
      </c>
      <c r="D159" s="4" t="s">
        <v>12</v>
      </c>
      <c r="E159" s="5">
        <v>4.25</v>
      </c>
      <c r="F159" s="28"/>
      <c r="G159" s="35">
        <f>E159*F159</f>
        <v>0</v>
      </c>
      <c r="H159" s="38"/>
    </row>
    <row r="160" spans="1:8" x14ac:dyDescent="0.25">
      <c r="B160" s="33"/>
      <c r="C160" s="66"/>
      <c r="D160" s="67"/>
      <c r="E160" s="68"/>
      <c r="F160" s="63" t="s">
        <v>19</v>
      </c>
      <c r="G160" s="65">
        <f>G157+G158+G159</f>
        <v>0</v>
      </c>
    </row>
    <row r="161" spans="2:7" x14ac:dyDescent="0.25">
      <c r="B161" s="13" t="s">
        <v>230</v>
      </c>
      <c r="C161" s="44" t="s">
        <v>239</v>
      </c>
      <c r="D161" s="44"/>
      <c r="E161" s="44"/>
      <c r="F161" s="61"/>
      <c r="G161" s="62"/>
    </row>
    <row r="162" spans="2:7" x14ac:dyDescent="0.25">
      <c r="B162" s="14">
        <v>23</v>
      </c>
      <c r="C162" s="9" t="s">
        <v>23</v>
      </c>
      <c r="D162" s="4" t="s">
        <v>20</v>
      </c>
      <c r="E162" s="5">
        <v>1</v>
      </c>
      <c r="F162" s="6"/>
      <c r="G162" s="15">
        <f>E162*F162</f>
        <v>0</v>
      </c>
    </row>
    <row r="163" spans="2:7" ht="15.75" thickBot="1" x14ac:dyDescent="0.3">
      <c r="B163" s="16"/>
      <c r="C163" s="45"/>
      <c r="D163" s="45"/>
      <c r="E163" s="45"/>
      <c r="F163" s="25" t="s">
        <v>19</v>
      </c>
      <c r="G163" s="17">
        <f>G162</f>
        <v>0</v>
      </c>
    </row>
    <row r="164" spans="2:7" x14ac:dyDescent="0.25">
      <c r="E164" s="41" t="s">
        <v>13</v>
      </c>
      <c r="F164" s="42"/>
      <c r="G164" s="43">
        <f>G16+G19+G26+G32+G37+G44+G50+G55+G62+G70+G74+G80+G86+G92+G100+G108+G120+G1180+G143+G149+G155+G160+G163</f>
        <v>0</v>
      </c>
    </row>
    <row r="165" spans="2:7" x14ac:dyDescent="0.25">
      <c r="E165" s="18" t="s">
        <v>14</v>
      </c>
      <c r="F165" s="26">
        <v>0</v>
      </c>
      <c r="G165" s="19">
        <f>G164*F165</f>
        <v>0</v>
      </c>
    </row>
    <row r="166" spans="2:7" x14ac:dyDescent="0.25">
      <c r="E166" s="18" t="s">
        <v>15</v>
      </c>
      <c r="F166" s="26">
        <v>0</v>
      </c>
      <c r="G166" s="19">
        <f>G164*F166</f>
        <v>0</v>
      </c>
    </row>
    <row r="167" spans="2:7" x14ac:dyDescent="0.25">
      <c r="E167" s="20" t="s">
        <v>16</v>
      </c>
      <c r="F167" s="7"/>
      <c r="G167" s="21">
        <f>G164+G165+G166</f>
        <v>0</v>
      </c>
    </row>
    <row r="168" spans="2:7" x14ac:dyDescent="0.25">
      <c r="E168" s="18" t="s">
        <v>17</v>
      </c>
      <c r="F168" s="8">
        <v>0.19</v>
      </c>
      <c r="G168" s="19">
        <f>G167*F168</f>
        <v>0</v>
      </c>
    </row>
    <row r="169" spans="2:7" ht="15.75" thickBot="1" x14ac:dyDescent="0.3">
      <c r="E169" s="22" t="s">
        <v>18</v>
      </c>
      <c r="F169" s="23"/>
      <c r="G169" s="24">
        <f>G167+G168</f>
        <v>0</v>
      </c>
    </row>
    <row r="170" spans="2:7" x14ac:dyDescent="0.25">
      <c r="C170" s="29" t="s">
        <v>234</v>
      </c>
    </row>
    <row r="171" spans="2:7" x14ac:dyDescent="0.25">
      <c r="C171" s="30" t="s">
        <v>235</v>
      </c>
    </row>
    <row r="172" spans="2:7" x14ac:dyDescent="0.25">
      <c r="C172" s="30"/>
    </row>
    <row r="173" spans="2:7" x14ac:dyDescent="0.25">
      <c r="C173" s="88" t="s">
        <v>241</v>
      </c>
    </row>
    <row r="174" spans="2:7" x14ac:dyDescent="0.25">
      <c r="C174" s="88"/>
    </row>
    <row r="175" spans="2:7" x14ac:dyDescent="0.25">
      <c r="C175" s="88"/>
    </row>
    <row r="176" spans="2:7" x14ac:dyDescent="0.25">
      <c r="C176" s="88"/>
    </row>
  </sheetData>
  <mergeCells count="49">
    <mergeCell ref="C173:C176"/>
    <mergeCell ref="C108:E108"/>
    <mergeCell ref="C87:G87"/>
    <mergeCell ref="C92:E92"/>
    <mergeCell ref="C93:G93"/>
    <mergeCell ref="C100:E100"/>
    <mergeCell ref="C101:G101"/>
    <mergeCell ref="C63:G63"/>
    <mergeCell ref="C70:E70"/>
    <mergeCell ref="C71:G71"/>
    <mergeCell ref="C74:E74"/>
    <mergeCell ref="C75:G75"/>
    <mergeCell ref="B6:G6"/>
    <mergeCell ref="C7:G7"/>
    <mergeCell ref="C8:G8"/>
    <mergeCell ref="C9:G9"/>
    <mergeCell ref="C10:G10"/>
    <mergeCell ref="C11:G11"/>
    <mergeCell ref="C27:G27"/>
    <mergeCell ref="C13:G13"/>
    <mergeCell ref="C16:E16"/>
    <mergeCell ref="C17:G17"/>
    <mergeCell ref="C26:E26"/>
    <mergeCell ref="C20:G20"/>
    <mergeCell ref="C19:E19"/>
    <mergeCell ref="C109:G109"/>
    <mergeCell ref="C120:E120"/>
    <mergeCell ref="C56:G56"/>
    <mergeCell ref="C32:E32"/>
    <mergeCell ref="C62:E62"/>
    <mergeCell ref="C33:G33"/>
    <mergeCell ref="C37:E37"/>
    <mergeCell ref="C38:G38"/>
    <mergeCell ref="C44:E44"/>
    <mergeCell ref="C45:G45"/>
    <mergeCell ref="C50:E50"/>
    <mergeCell ref="C51:G51"/>
    <mergeCell ref="C55:E55"/>
    <mergeCell ref="C80:E80"/>
    <mergeCell ref="C81:G81"/>
    <mergeCell ref="C86:E86"/>
    <mergeCell ref="C155:E155"/>
    <mergeCell ref="C156:G156"/>
    <mergeCell ref="C160:E160"/>
    <mergeCell ref="C121:G121"/>
    <mergeCell ref="C143:E143"/>
    <mergeCell ref="C144:G144"/>
    <mergeCell ref="C149:E149"/>
    <mergeCell ref="C150:G150"/>
  </mergeCells>
  <phoneticPr fontId="7" type="noConversion"/>
  <printOptions horizontalCentered="1"/>
  <pageMargins left="0.31496062992125984" right="0.31496062992125984" top="0.74803149606299213" bottom="0.74803149606299213" header="0.31496062992125984" footer="0.31496062992125984"/>
  <pageSetup paperSize="5" scale="3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Fernandez</dc:creator>
  <cp:lastModifiedBy>Usuario</cp:lastModifiedBy>
  <cp:lastPrinted>2021-06-17T14:42:29Z</cp:lastPrinted>
  <dcterms:created xsi:type="dcterms:W3CDTF">2018-11-19T20:26:20Z</dcterms:created>
  <dcterms:modified xsi:type="dcterms:W3CDTF">2021-06-22T21:17:51Z</dcterms:modified>
</cp:coreProperties>
</file>